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703" activeTab="2"/>
  </bookViews>
  <sheets>
    <sheet name="社会保险基金收入" sheetId="1" r:id="rId1"/>
    <sheet name="支出" sheetId="2" r:id="rId2"/>
    <sheet name="结余" sheetId="3" r:id="rId3"/>
    <sheet name="Sheet1" sheetId="4" r:id="rId4"/>
  </sheets>
  <definedNames>
    <definedName name="_xlnm._FilterDatabase" localSheetId="0" hidden="1">社会保险基金收入!$B$3:$G$38</definedName>
    <definedName name="_xlnm.Print_Area" localSheetId="2">结余!$A$1:$C$22</definedName>
    <definedName name="_xlnm.Print_Area" localSheetId="0">社会保险基金收入!$B$1:$G$41</definedName>
    <definedName name="_xlnm.Print_Area" localSheetId="1">支出!$B$1:$G$40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44525"/>
</workbook>
</file>

<file path=xl/sharedStrings.xml><?xml version="1.0" encoding="utf-8"?>
<sst xmlns="http://schemas.openxmlformats.org/spreadsheetml/2006/main" count="74">
  <si>
    <t>二○一九年全县社会保险基金收入预算表（草案）</t>
  </si>
  <si>
    <t>单位：万元</t>
  </si>
  <si>
    <t>科目编码</t>
  </si>
  <si>
    <t>收入项目</t>
  </si>
  <si>
    <t>二○一八年
预算数</t>
  </si>
  <si>
    <t>二○一八年
执行数</t>
  </si>
  <si>
    <t>二○一九年
预算数</t>
  </si>
  <si>
    <t>二○一八年执行数占  预算数%</t>
  </si>
  <si>
    <t>二○一九年预算数比二○一八年执行数增减%</t>
  </si>
  <si>
    <t>全县社会保险基金收入合计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</si>
  <si>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</si>
  <si>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</si>
  <si>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</si>
  <si>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 xml:space="preserve">          其他收入</t>
  </si>
  <si>
    <t>二、机关事业单位基本养老保险基金收入</t>
  </si>
  <si>
    <t>三、失业保险基金收入</t>
  </si>
  <si>
    <t>四、城镇职工基本医疗保险基金收入</t>
  </si>
  <si>
    <t>五、工伤保险基金收入</t>
  </si>
  <si>
    <t>六、生育保险基金收入</t>
  </si>
  <si>
    <t>七、城乡居民基本医疗保险基金收入</t>
  </si>
  <si>
    <t>八、城乡居民基本养老保险基金收入</t>
  </si>
  <si>
    <t>社会保险基金收入合计</t>
  </si>
  <si>
    <t>二○一九年全县社会保险基金支出预算表（草案）</t>
  </si>
  <si>
    <t>支出项目</t>
  </si>
  <si>
    <t>全县社会保险基金支出合计</t>
  </si>
  <si>
    <t>其中：社会保险待遇支出</t>
  </si>
  <si>
    <t>一、企业职工基本养老保险基金支出</t>
  </si>
  <si>
    <t>　　其中：基本养老金支出</t>
  </si>
  <si>
    <t xml:space="preserve">         医疗补助金支出</t>
  </si>
  <si>
    <t xml:space="preserve">         丧葬抚恤补助支出</t>
  </si>
  <si>
    <t xml:space="preserve">         其他支出</t>
  </si>
  <si>
    <t>二、机关事业单位基本养老保险基金支出</t>
  </si>
  <si>
    <t>三、失业保险基金支出</t>
  </si>
  <si>
    <t>　　其中：失业保险金支出</t>
  </si>
  <si>
    <t xml:space="preserve">         医疗保险费支出</t>
  </si>
  <si>
    <t xml:space="preserve">          职业培训和职业介绍补贴支出</t>
  </si>
  <si>
    <t xml:space="preserve">          稳定岗位补贴支出</t>
  </si>
  <si>
    <t>四、城镇职工基本医疗保险基金支出</t>
  </si>
  <si>
    <t>　　其中：基本医疗保险统筹基金支出</t>
  </si>
  <si>
    <t xml:space="preserve">         医疗保险个人账户基金支出</t>
  </si>
  <si>
    <t>五、工伤保险基金支出</t>
  </si>
  <si>
    <t>　　其中：工伤保险待遇支出</t>
  </si>
  <si>
    <t>六、生育保险基金支出</t>
  </si>
  <si>
    <t>　　其中：生育保险金支出</t>
  </si>
  <si>
    <t>七、城乡居民基本医疗保险基金支出</t>
  </si>
  <si>
    <t>　　其中：基本医疗保险待遇支出</t>
  </si>
  <si>
    <t>八、城乡居民基本养老保险基金支出</t>
  </si>
  <si>
    <t>社会保险基金支出合计</t>
  </si>
  <si>
    <t>转移性支出</t>
  </si>
  <si>
    <t>社会保险基金预算年终结余</t>
  </si>
  <si>
    <t>全市社会保险基金支出总计</t>
  </si>
  <si>
    <t>二○一九年全县社会保险基金结余预算表（草案）</t>
  </si>
  <si>
    <t>项　目</t>
  </si>
  <si>
    <t>二○一八年执行数</t>
  </si>
  <si>
    <t>二○一九年预算数</t>
  </si>
  <si>
    <t>全县社会保险基金本年收支结余</t>
  </si>
  <si>
    <t>全县社会保险基金年末滚存结余</t>
  </si>
  <si>
    <t>一、企业职工基本养老保险基金本年收支结余</t>
  </si>
  <si>
    <t>　　企业职工基本养老保险基金年末滚存结余</t>
  </si>
  <si>
    <t>二、机关事业单位基本养老保险基金本年收支结余</t>
  </si>
  <si>
    <t>　　机关事业单位基本养老保险基金年末滚存结余</t>
  </si>
  <si>
    <t>三、失业保险基金本年收支结余</t>
  </si>
  <si>
    <t>　　失业保险基金年末滚存结余</t>
  </si>
  <si>
    <t>四、城镇职工基本医疗保险基金本年收支结余</t>
  </si>
  <si>
    <t>　　城镇职工基本医疗保险基金年末滚存结余</t>
  </si>
  <si>
    <t>五、工伤保险基金本年收支结余</t>
  </si>
  <si>
    <t>　　工伤保险基金年末滚存结余</t>
  </si>
  <si>
    <t>六、生育保险基金本年收支结余</t>
  </si>
  <si>
    <t>　　生育保险基金年末滚存结余</t>
  </si>
  <si>
    <t>七、城乡居民基本医疗保险基金本年收支结余</t>
  </si>
  <si>
    <t>　　城乡居民基本医疗保险基金年末滚存结余</t>
  </si>
  <si>
    <t>八、城乡居民基本养老保险基金本年收支结余</t>
  </si>
  <si>
    <t>　　城乡居民基本养老保险基金年末滚存结余</t>
  </si>
  <si>
    <t>说明：本年收支结余等于本年收入减去本年支出；年末滚存结余等于上年滚存结余加本年收支结余。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</si>
</sst>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);[Red]\(0\)"/>
    <numFmt numFmtId="178" formatCode="0.0"/>
    <numFmt numFmtId="179" formatCode="0.0%"/>
  </numFmts>
  <fonts count="35">
    <font>
      <sz val="11"/>
      <color indexed="8"/>
      <name val="宋体"/>
      <charset val="134"/>
    </font>
    <font>
      <sz val="12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方正小标宋_GBK"/>
      <charset val="134"/>
    </font>
    <font>
      <b/>
      <sz val="11"/>
      <name val="宋体"/>
      <charset val="134"/>
    </font>
    <font>
      <b/>
      <sz val="10"/>
      <name val="Arial Narrow"/>
      <charset val="134"/>
    </font>
    <font>
      <sz val="10"/>
      <name val="Arial Narrow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/>
  </cellStyleXfs>
  <cellXfs count="6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177" fontId="3" fillId="0" borderId="0" xfId="0" applyNumberFormat="1" applyFont="1" applyFill="1" applyAlignment="1"/>
    <xf numFmtId="0" fontId="4" fillId="0" borderId="0" xfId="52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177" fontId="3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1" fontId="8" fillId="0" borderId="1" xfId="51" applyNumberFormat="1" applyFont="1" applyFill="1" applyBorder="1" applyAlignment="1" applyProtection="1">
      <alignment horizontal="right" vertical="center" wrapText="1"/>
    </xf>
    <xf numFmtId="0" fontId="5" fillId="0" borderId="2" xfId="51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4" fillId="0" borderId="0" xfId="52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 applyProtection="1">
      <alignment horizontal="center" vertical="center"/>
    </xf>
    <xf numFmtId="176" fontId="6" fillId="0" borderId="1" xfId="51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right" vertical="center"/>
    </xf>
    <xf numFmtId="178" fontId="7" fillId="0" borderId="1" xfId="51" applyNumberFormat="1" applyFont="1" applyFill="1" applyBorder="1" applyAlignment="1" applyProtection="1">
      <alignment horizontal="right" vertical="center" wrapText="1"/>
    </xf>
    <xf numFmtId="0" fontId="5" fillId="0" borderId="1" xfId="52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" fontId="8" fillId="0" borderId="1" xfId="51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1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51" applyNumberFormat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1" fontId="5" fillId="0" borderId="1" xfId="51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 applyProtection="1">
      <alignment horizontal="center" vertical="center"/>
    </xf>
    <xf numFmtId="1" fontId="7" fillId="0" borderId="1" xfId="51" applyNumberFormat="1" applyFont="1" applyFill="1" applyBorder="1" applyAlignment="1" applyProtection="1">
      <alignment horizontal="right" vertical="center"/>
    </xf>
    <xf numFmtId="0" fontId="5" fillId="0" borderId="1" xfId="51" applyNumberFormat="1" applyFont="1" applyFill="1" applyBorder="1" applyAlignment="1" applyProtection="1">
      <alignment horizontal="left" vertical="center" wrapText="1" indent="1"/>
    </xf>
    <xf numFmtId="178" fontId="8" fillId="0" borderId="1" xfId="51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51" applyNumberFormat="1" applyFont="1" applyFill="1" applyBorder="1" applyAlignment="1" applyProtection="1">
      <alignment horizontal="left" vertical="center" wrapText="1"/>
    </xf>
    <xf numFmtId="178" fontId="6" fillId="0" borderId="1" xfId="51" applyNumberFormat="1" applyFont="1" applyFill="1" applyBorder="1" applyAlignment="1" applyProtection="1">
      <alignment horizontal="center" vertical="center" wrapText="1"/>
    </xf>
    <xf numFmtId="1" fontId="5" fillId="0" borderId="1" xfId="51" applyNumberFormat="1" applyFont="1" applyFill="1" applyBorder="1" applyAlignment="1" applyProtection="1">
      <alignment horizontal="center" vertical="center"/>
    </xf>
    <xf numFmtId="178" fontId="5" fillId="0" borderId="1" xfId="51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齲_x0001_C铣_x0014__x0007__x0001__x0001_" xfId="50"/>
    <cellStyle name="常规 2" xfId="51"/>
    <cellStyle name="常规_2003年人大预算表（全省）" xfId="52"/>
  </cellStyles>
  <dxfs count="1">
    <dxf>
      <fill>
        <patternFill patternType="solid">
          <bgColor indexed="43"/>
        </patternFill>
      </fill>
    </dxf>
  </dxf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74"/>
  <sheetViews>
    <sheetView showZeros="0" view="pageBreakPreview" zoomScaleNormal="100" zoomScaleSheetLayoutView="100" workbookViewId="0">
      <pane xSplit="2" ySplit="3" topLeftCell="C31" activePane="bottomRight" state="frozen"/>
      <selection/>
      <selection pane="topRight"/>
      <selection pane="bottomLeft"/>
      <selection pane="bottomRight" activeCell="B1" sqref="B1:G1"/>
    </sheetView>
  </sheetViews>
  <sheetFormatPr defaultColWidth="9.75" defaultRowHeight="14.25" outlineLevelCol="6"/>
  <cols>
    <col min="1" max="1" width="11.875" style="47" hidden="1" customWidth="1"/>
    <col min="2" max="2" width="32.5" style="3" customWidth="1"/>
    <col min="3" max="6" width="10.75" style="3" customWidth="1"/>
    <col min="7" max="7" width="13.5" style="48" customWidth="1"/>
    <col min="8" max="8" width="11.625" style="3" customWidth="1"/>
    <col min="9" max="16384" width="9.75" style="3"/>
  </cols>
  <sheetData>
    <row r="1" s="1" customFormat="1" ht="30" customHeight="1" spans="1:7">
      <c r="A1" s="20"/>
      <c r="B1" s="5" t="s">
        <v>0</v>
      </c>
      <c r="C1" s="5"/>
      <c r="D1" s="5"/>
      <c r="E1" s="5"/>
      <c r="F1" s="5"/>
      <c r="G1" s="21"/>
    </row>
    <row r="2" ht="15" customHeight="1" spans="2:7">
      <c r="B2" s="49"/>
      <c r="C2" s="49"/>
      <c r="D2" s="49"/>
      <c r="E2" s="49"/>
      <c r="F2" s="49"/>
      <c r="G2" s="50" t="s">
        <v>1</v>
      </c>
    </row>
    <row r="3" ht="39.95" customHeight="1" spans="1:7">
      <c r="A3" s="51" t="s">
        <v>2</v>
      </c>
      <c r="B3" s="52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26" t="s">
        <v>8</v>
      </c>
    </row>
    <row r="4" s="2" customFormat="1" ht="17" customHeight="1" spans="1:7">
      <c r="A4" s="9"/>
      <c r="B4" s="9" t="s">
        <v>9</v>
      </c>
      <c r="C4" s="53">
        <v>152825</v>
      </c>
      <c r="D4" s="53">
        <v>159179</v>
      </c>
      <c r="E4" s="53">
        <v>175070</v>
      </c>
      <c r="F4" s="28">
        <f>IF(C4=0,"",D4/C4*100)</f>
        <v>104.157696711925</v>
      </c>
      <c r="G4" s="28">
        <f t="shared" ref="G4:G13" si="0">IF(D4=0,0,(E4-D4)/D4*100)</f>
        <v>9.98310078590769</v>
      </c>
    </row>
    <row r="5" s="2" customFormat="1" ht="17" customHeight="1" spans="1:7">
      <c r="A5" s="54"/>
      <c r="B5" s="54" t="s">
        <v>10</v>
      </c>
      <c r="C5" s="31">
        <f>C8+C16+C20+C24+C28+C36+C32+C12</f>
        <v>80712</v>
      </c>
      <c r="D5" s="31">
        <v>85132</v>
      </c>
      <c r="E5" s="31">
        <v>88499</v>
      </c>
      <c r="F5" s="55">
        <f t="shared" ref="F5:F41" si="1">IF(C5=0,"",D5/C5*100)</f>
        <v>105.476261274656</v>
      </c>
      <c r="G5" s="55">
        <f t="shared" si="0"/>
        <v>3.95503453460508</v>
      </c>
    </row>
    <row r="6" s="2" customFormat="1" ht="17" customHeight="1" spans="1:7">
      <c r="A6" s="54"/>
      <c r="B6" s="54" t="s">
        <v>11</v>
      </c>
      <c r="C6" s="31">
        <f>C9+C17+C21+C25+C29+C37+C33+C13</f>
        <v>63732</v>
      </c>
      <c r="D6" s="31">
        <v>61273</v>
      </c>
      <c r="E6" s="31">
        <v>71587</v>
      </c>
      <c r="F6" s="55">
        <f t="shared" si="1"/>
        <v>96.1416556831733</v>
      </c>
      <c r="G6" s="55">
        <f t="shared" si="0"/>
        <v>16.8328627617384</v>
      </c>
    </row>
    <row r="7" s="2" customFormat="1" ht="17" customHeight="1" spans="1:7">
      <c r="A7" s="56">
        <v>10201</v>
      </c>
      <c r="B7" s="57" t="s">
        <v>12</v>
      </c>
      <c r="C7" s="31">
        <v>41536</v>
      </c>
      <c r="D7" s="15">
        <v>51332</v>
      </c>
      <c r="E7" s="31">
        <v>52875</v>
      </c>
      <c r="F7" s="55">
        <f t="shared" si="1"/>
        <v>123.5843605547</v>
      </c>
      <c r="G7" s="55">
        <f t="shared" si="0"/>
        <v>3.00592223174628</v>
      </c>
    </row>
    <row r="8" ht="17" customHeight="1" spans="1:7">
      <c r="A8" s="58" t="str">
        <f>A7&amp;"01"</f>
        <v>1020101</v>
      </c>
      <c r="B8" s="57" t="s">
        <v>10</v>
      </c>
      <c r="C8" s="31">
        <v>25174</v>
      </c>
      <c r="D8" s="15">
        <v>29367</v>
      </c>
      <c r="E8" s="31">
        <v>29348</v>
      </c>
      <c r="F8" s="55">
        <f t="shared" si="1"/>
        <v>116.656073726861</v>
      </c>
      <c r="G8" s="55">
        <f t="shared" si="0"/>
        <v>-0.0646984710729731</v>
      </c>
    </row>
    <row r="9" ht="17" customHeight="1" spans="1:7">
      <c r="A9" s="58" t="str">
        <f>A7&amp;"02"</f>
        <v>1020102</v>
      </c>
      <c r="B9" s="57" t="s">
        <v>11</v>
      </c>
      <c r="C9" s="31">
        <v>9162</v>
      </c>
      <c r="D9" s="15">
        <v>10163</v>
      </c>
      <c r="E9" s="31">
        <v>9529</v>
      </c>
      <c r="F9" s="55">
        <f t="shared" si="1"/>
        <v>110.925562104344</v>
      </c>
      <c r="G9" s="55">
        <f t="shared" si="0"/>
        <v>-6.23831545803405</v>
      </c>
    </row>
    <row r="10" ht="17" customHeight="1" spans="1:7">
      <c r="A10" s="58" t="str">
        <f>A7&amp;"99"</f>
        <v>1020199</v>
      </c>
      <c r="B10" s="57" t="s">
        <v>13</v>
      </c>
      <c r="C10" s="15">
        <v>28</v>
      </c>
      <c r="D10" s="15">
        <v>67</v>
      </c>
      <c r="E10" s="15">
        <v>36</v>
      </c>
      <c r="F10" s="55">
        <f t="shared" si="1"/>
        <v>239.285714285714</v>
      </c>
      <c r="G10" s="55">
        <f t="shared" si="0"/>
        <v>-46.2686567164179</v>
      </c>
    </row>
    <row r="11" ht="17" customHeight="1" spans="1:7">
      <c r="A11" s="58"/>
      <c r="B11" s="59" t="s">
        <v>14</v>
      </c>
      <c r="C11" s="31">
        <v>24220</v>
      </c>
      <c r="D11" s="15">
        <v>25073</v>
      </c>
      <c r="E11" s="31">
        <v>27950</v>
      </c>
      <c r="F11" s="55">
        <f t="shared" si="1"/>
        <v>103.521882741536</v>
      </c>
      <c r="G11" s="55">
        <f t="shared" si="0"/>
        <v>11.4744944761297</v>
      </c>
    </row>
    <row r="12" ht="17" customHeight="1" spans="1:7">
      <c r="A12" s="58"/>
      <c r="B12" s="57" t="s">
        <v>10</v>
      </c>
      <c r="C12" s="31">
        <v>19734</v>
      </c>
      <c r="D12" s="15">
        <v>23305</v>
      </c>
      <c r="E12" s="31">
        <v>20180</v>
      </c>
      <c r="F12" s="55">
        <f t="shared" si="1"/>
        <v>118.095672443499</v>
      </c>
      <c r="G12" s="55">
        <f t="shared" si="0"/>
        <v>-13.4091396695988</v>
      </c>
    </row>
    <row r="13" ht="17" customHeight="1" spans="1:7">
      <c r="A13" s="58"/>
      <c r="B13" s="57" t="s">
        <v>11</v>
      </c>
      <c r="C13" s="31">
        <v>4475</v>
      </c>
      <c r="D13" s="15">
        <v>1736</v>
      </c>
      <c r="E13" s="31">
        <v>7742</v>
      </c>
      <c r="F13" s="55">
        <f t="shared" si="1"/>
        <v>38.7932960893855</v>
      </c>
      <c r="G13" s="55">
        <f t="shared" si="0"/>
        <v>345.967741935484</v>
      </c>
    </row>
    <row r="14" ht="17" customHeight="1" spans="1:7">
      <c r="A14" s="58"/>
      <c r="B14" s="57" t="s">
        <v>13</v>
      </c>
      <c r="C14" s="15"/>
      <c r="D14" s="15"/>
      <c r="E14" s="15"/>
      <c r="F14" s="55" t="str">
        <f t="shared" si="1"/>
        <v/>
      </c>
      <c r="G14" s="55">
        <f t="shared" ref="G14:G38" si="2">IF(D14=0,0,(E14-D14)/D14*100)</f>
        <v>0</v>
      </c>
    </row>
    <row r="15" s="2" customFormat="1" ht="17" customHeight="1" spans="1:7">
      <c r="A15" s="56">
        <v>10202</v>
      </c>
      <c r="B15" s="57" t="s">
        <v>15</v>
      </c>
      <c r="C15" s="15">
        <v>434</v>
      </c>
      <c r="D15" s="15">
        <v>455</v>
      </c>
      <c r="E15" s="15">
        <v>435</v>
      </c>
      <c r="F15" s="55">
        <f t="shared" si="1"/>
        <v>104.838709677419</v>
      </c>
      <c r="G15" s="55">
        <f t="shared" si="2"/>
        <v>-4.3956043956044</v>
      </c>
    </row>
    <row r="16" ht="17" customHeight="1" spans="1:7">
      <c r="A16" s="58" t="str">
        <f>A15&amp;"01"</f>
        <v>1020201</v>
      </c>
      <c r="B16" s="57" t="s">
        <v>10</v>
      </c>
      <c r="C16" s="15">
        <v>408</v>
      </c>
      <c r="D16" s="15">
        <v>440</v>
      </c>
      <c r="E16" s="15">
        <v>420</v>
      </c>
      <c r="F16" s="55">
        <f t="shared" si="1"/>
        <v>107.843137254902</v>
      </c>
      <c r="G16" s="55">
        <f t="shared" si="2"/>
        <v>-4.54545454545455</v>
      </c>
    </row>
    <row r="17" ht="17" customHeight="1" spans="1:7">
      <c r="A17" s="58" t="str">
        <f>A15&amp;"02"</f>
        <v>1020202</v>
      </c>
      <c r="B17" s="57" t="s">
        <v>11</v>
      </c>
      <c r="C17" s="15"/>
      <c r="D17" s="15"/>
      <c r="E17" s="15"/>
      <c r="F17" s="55" t="str">
        <f t="shared" si="1"/>
        <v/>
      </c>
      <c r="G17" s="55">
        <f t="shared" si="2"/>
        <v>0</v>
      </c>
    </row>
    <row r="18" ht="17" customHeight="1" spans="1:7">
      <c r="A18" s="58" t="str">
        <f>A15&amp;"99"</f>
        <v>1020299</v>
      </c>
      <c r="B18" s="57" t="s">
        <v>13</v>
      </c>
      <c r="C18" s="15"/>
      <c r="D18" s="15"/>
      <c r="E18" s="15"/>
      <c r="F18" s="55" t="str">
        <f t="shared" si="1"/>
        <v/>
      </c>
      <c r="G18" s="55">
        <f t="shared" si="2"/>
        <v>0</v>
      </c>
    </row>
    <row r="19" s="2" customFormat="1" ht="17" customHeight="1" spans="1:7">
      <c r="A19" s="56">
        <v>10203</v>
      </c>
      <c r="B19" s="57" t="s">
        <v>16</v>
      </c>
      <c r="C19" s="15">
        <v>12950</v>
      </c>
      <c r="D19" s="15">
        <v>16163</v>
      </c>
      <c r="E19" s="15">
        <v>14472</v>
      </c>
      <c r="F19" s="55">
        <f t="shared" si="1"/>
        <v>124.810810810811</v>
      </c>
      <c r="G19" s="55">
        <f t="shared" si="2"/>
        <v>-10.4621666769783</v>
      </c>
    </row>
    <row r="20" ht="17" customHeight="1" spans="1:7">
      <c r="A20" s="58" t="str">
        <f>A19&amp;"01"</f>
        <v>1020301</v>
      </c>
      <c r="B20" s="57" t="s">
        <v>10</v>
      </c>
      <c r="C20" s="15">
        <v>10474</v>
      </c>
      <c r="D20" s="15">
        <v>13478</v>
      </c>
      <c r="E20" s="15">
        <v>11821</v>
      </c>
      <c r="F20" s="55">
        <f t="shared" si="1"/>
        <v>128.680542295207</v>
      </c>
      <c r="G20" s="55">
        <f t="shared" si="2"/>
        <v>-12.2941089182371</v>
      </c>
    </row>
    <row r="21" ht="17" customHeight="1" spans="1:7">
      <c r="A21" s="58" t="str">
        <f>A19&amp;"02"</f>
        <v>1020302</v>
      </c>
      <c r="B21" s="57" t="s">
        <v>11</v>
      </c>
      <c r="C21" s="15">
        <v>2420</v>
      </c>
      <c r="D21" s="15">
        <v>2530</v>
      </c>
      <c r="E21" s="15">
        <v>2530</v>
      </c>
      <c r="F21" s="55">
        <f t="shared" si="1"/>
        <v>104.545454545455</v>
      </c>
      <c r="G21" s="55">
        <f t="shared" si="2"/>
        <v>0</v>
      </c>
    </row>
    <row r="22" ht="17" customHeight="1" spans="1:7">
      <c r="A22" s="58" t="str">
        <f>A19&amp;"99"</f>
        <v>1020399</v>
      </c>
      <c r="B22" s="57" t="s">
        <v>13</v>
      </c>
      <c r="C22" s="15"/>
      <c r="D22" s="15"/>
      <c r="E22" s="15"/>
      <c r="F22" s="55" t="str">
        <f t="shared" si="1"/>
        <v/>
      </c>
      <c r="G22" s="55">
        <f t="shared" si="2"/>
        <v>0</v>
      </c>
    </row>
    <row r="23" s="2" customFormat="1" ht="17" customHeight="1" spans="1:7">
      <c r="A23" s="56">
        <v>10204</v>
      </c>
      <c r="B23" s="57" t="s">
        <v>17</v>
      </c>
      <c r="C23" s="15">
        <v>685</v>
      </c>
      <c r="D23" s="15">
        <v>601</v>
      </c>
      <c r="E23" s="15">
        <v>708</v>
      </c>
      <c r="F23" s="55">
        <f t="shared" si="1"/>
        <v>87.7372262773723</v>
      </c>
      <c r="G23" s="55">
        <f t="shared" si="2"/>
        <v>17.8036605657238</v>
      </c>
    </row>
    <row r="24" ht="17" customHeight="1" spans="1:7">
      <c r="A24" s="58" t="str">
        <f>A23&amp;"01"</f>
        <v>1020401</v>
      </c>
      <c r="B24" s="57" t="s">
        <v>10</v>
      </c>
      <c r="C24" s="15">
        <v>600</v>
      </c>
      <c r="D24" s="15">
        <v>493</v>
      </c>
      <c r="E24" s="15">
        <v>610</v>
      </c>
      <c r="F24" s="55">
        <f t="shared" si="1"/>
        <v>82.1666666666667</v>
      </c>
      <c r="G24" s="55">
        <f t="shared" si="2"/>
        <v>23.7322515212982</v>
      </c>
    </row>
    <row r="25" ht="17" customHeight="1" spans="1:7">
      <c r="A25" s="58" t="str">
        <f>A23&amp;"02"</f>
        <v>1020402</v>
      </c>
      <c r="B25" s="57" t="s">
        <v>11</v>
      </c>
      <c r="C25" s="15">
        <v>84</v>
      </c>
      <c r="D25" s="15">
        <v>97</v>
      </c>
      <c r="E25" s="15">
        <v>97</v>
      </c>
      <c r="F25" s="55">
        <f t="shared" si="1"/>
        <v>115.47619047619</v>
      </c>
      <c r="G25" s="55">
        <f t="shared" si="2"/>
        <v>0</v>
      </c>
    </row>
    <row r="26" ht="17" customHeight="1" spans="1:7">
      <c r="A26" s="58" t="str">
        <f>A23&amp;"99"</f>
        <v>1020499</v>
      </c>
      <c r="B26" s="57" t="s">
        <v>13</v>
      </c>
      <c r="C26" s="15"/>
      <c r="D26" s="15"/>
      <c r="E26" s="15"/>
      <c r="F26" s="55" t="str">
        <f t="shared" si="1"/>
        <v/>
      </c>
      <c r="G26" s="55">
        <f t="shared" si="2"/>
        <v>0</v>
      </c>
    </row>
    <row r="27" s="2" customFormat="1" ht="17" customHeight="1" spans="1:7">
      <c r="A27" s="56">
        <v>10205</v>
      </c>
      <c r="B27" s="57" t="s">
        <v>18</v>
      </c>
      <c r="C27" s="15">
        <v>416</v>
      </c>
      <c r="D27" s="15">
        <v>475</v>
      </c>
      <c r="E27" s="15">
        <v>501</v>
      </c>
      <c r="F27" s="55">
        <f t="shared" si="1"/>
        <v>114.182692307692</v>
      </c>
      <c r="G27" s="55">
        <f t="shared" si="2"/>
        <v>5.47368421052632</v>
      </c>
    </row>
    <row r="28" ht="17" customHeight="1" spans="1:7">
      <c r="A28" s="58" t="str">
        <f>A27&amp;"01"</f>
        <v>1020501</v>
      </c>
      <c r="B28" s="57" t="s">
        <v>10</v>
      </c>
      <c r="C28" s="15">
        <v>415</v>
      </c>
      <c r="D28" s="15">
        <v>474</v>
      </c>
      <c r="E28" s="15">
        <v>500</v>
      </c>
      <c r="F28" s="55">
        <f t="shared" si="1"/>
        <v>114.21686746988</v>
      </c>
      <c r="G28" s="55">
        <f t="shared" si="2"/>
        <v>5.48523206751055</v>
      </c>
    </row>
    <row r="29" ht="17" customHeight="1" spans="1:7">
      <c r="A29" s="58" t="str">
        <f>A27&amp;"02"</f>
        <v>1020502</v>
      </c>
      <c r="B29" s="57" t="s">
        <v>11</v>
      </c>
      <c r="C29" s="15"/>
      <c r="D29" s="15"/>
      <c r="E29" s="15"/>
      <c r="F29" s="55" t="str">
        <f t="shared" si="1"/>
        <v/>
      </c>
      <c r="G29" s="55">
        <f t="shared" si="2"/>
        <v>0</v>
      </c>
    </row>
    <row r="30" ht="17" customHeight="1" spans="1:7">
      <c r="A30" s="58" t="str">
        <f>A27&amp;"99"</f>
        <v>1020599</v>
      </c>
      <c r="B30" s="57" t="s">
        <v>13</v>
      </c>
      <c r="C30" s="15"/>
      <c r="D30" s="15"/>
      <c r="E30" s="15"/>
      <c r="F30" s="55" t="str">
        <f t="shared" si="1"/>
        <v/>
      </c>
      <c r="G30" s="55">
        <f t="shared" si="2"/>
        <v>0</v>
      </c>
    </row>
    <row r="31" s="2" customFormat="1" ht="17" customHeight="1" spans="1:7">
      <c r="A31" s="56"/>
      <c r="B31" s="57" t="s">
        <v>19</v>
      </c>
      <c r="C31" s="15">
        <v>53421</v>
      </c>
      <c r="D31" s="15">
        <v>49654</v>
      </c>
      <c r="E31" s="15">
        <v>57019</v>
      </c>
      <c r="F31" s="55">
        <f t="shared" si="1"/>
        <v>92.9484659590798</v>
      </c>
      <c r="G31" s="55">
        <f t="shared" si="2"/>
        <v>14.8326418818222</v>
      </c>
    </row>
    <row r="32" ht="17" customHeight="1" spans="1:7">
      <c r="A32" s="58"/>
      <c r="B32" s="57" t="s">
        <v>10</v>
      </c>
      <c r="C32" s="15">
        <v>15735</v>
      </c>
      <c r="D32" s="15">
        <v>14093</v>
      </c>
      <c r="E32" s="15">
        <v>18472</v>
      </c>
      <c r="F32" s="55">
        <f t="shared" si="1"/>
        <v>89.564664760089</v>
      </c>
      <c r="G32" s="55">
        <f t="shared" si="2"/>
        <v>31.0721634854183</v>
      </c>
    </row>
    <row r="33" ht="17" customHeight="1" spans="1:7">
      <c r="A33" s="58"/>
      <c r="B33" s="57" t="s">
        <v>11</v>
      </c>
      <c r="C33" s="15">
        <v>37628</v>
      </c>
      <c r="D33" s="15">
        <v>35432</v>
      </c>
      <c r="E33" s="15">
        <v>38422</v>
      </c>
      <c r="F33" s="55">
        <f t="shared" si="1"/>
        <v>94.1639204847454</v>
      </c>
      <c r="G33" s="55">
        <f t="shared" si="2"/>
        <v>8.43869948069542</v>
      </c>
    </row>
    <row r="34" ht="17" customHeight="1" spans="1:7">
      <c r="A34" s="58"/>
      <c r="B34" s="57" t="s">
        <v>13</v>
      </c>
      <c r="C34" s="15"/>
      <c r="D34" s="15"/>
      <c r="E34" s="15"/>
      <c r="F34" s="55" t="str">
        <f t="shared" si="1"/>
        <v/>
      </c>
      <c r="G34" s="55">
        <f t="shared" si="2"/>
        <v>0</v>
      </c>
    </row>
    <row r="35" s="2" customFormat="1" ht="17" customHeight="1" spans="1:7">
      <c r="A35" s="56">
        <v>10210</v>
      </c>
      <c r="B35" s="57" t="s">
        <v>20</v>
      </c>
      <c r="C35" s="31">
        <v>19163</v>
      </c>
      <c r="D35" s="15">
        <v>15426</v>
      </c>
      <c r="E35" s="15">
        <v>21128</v>
      </c>
      <c r="F35" s="55">
        <f t="shared" si="1"/>
        <v>80.4988780462349</v>
      </c>
      <c r="G35" s="55">
        <f t="shared" si="2"/>
        <v>36.9635680020744</v>
      </c>
    </row>
    <row r="36" ht="17" customHeight="1" spans="1:7">
      <c r="A36" s="58"/>
      <c r="B36" s="57" t="s">
        <v>10</v>
      </c>
      <c r="C36" s="31">
        <v>8172</v>
      </c>
      <c r="D36" s="15">
        <v>3483</v>
      </c>
      <c r="E36" s="15">
        <v>7147</v>
      </c>
      <c r="F36" s="55">
        <f t="shared" si="1"/>
        <v>42.6211453744493</v>
      </c>
      <c r="G36" s="55">
        <f t="shared" si="2"/>
        <v>105.196669537755</v>
      </c>
    </row>
    <row r="37" ht="17" customHeight="1" spans="1:7">
      <c r="A37" s="58"/>
      <c r="B37" s="57" t="s">
        <v>11</v>
      </c>
      <c r="C37" s="31">
        <v>9963</v>
      </c>
      <c r="D37" s="15">
        <v>11316</v>
      </c>
      <c r="E37" s="15">
        <v>13269</v>
      </c>
      <c r="F37" s="55">
        <f t="shared" si="1"/>
        <v>113.58024691358</v>
      </c>
      <c r="G37" s="55">
        <f t="shared" si="2"/>
        <v>17.2587486744433</v>
      </c>
    </row>
    <row r="38" ht="17" customHeight="1" spans="1:7">
      <c r="A38" s="58"/>
      <c r="B38" s="57" t="s">
        <v>13</v>
      </c>
      <c r="C38" s="15"/>
      <c r="D38" s="15"/>
      <c r="E38" s="15"/>
      <c r="F38" s="55" t="str">
        <f t="shared" si="1"/>
        <v/>
      </c>
      <c r="G38" s="55">
        <f t="shared" si="2"/>
        <v>0</v>
      </c>
    </row>
    <row r="39" s="2" customFormat="1" ht="17" customHeight="1" spans="1:7">
      <c r="A39" s="56">
        <v>102</v>
      </c>
      <c r="B39" s="9" t="s">
        <v>21</v>
      </c>
      <c r="C39" s="39">
        <f t="shared" ref="C39:C41" si="3">C7+C15+C19+C23+C27+C35+C31</f>
        <v>128605</v>
      </c>
      <c r="D39" s="39">
        <f t="shared" ref="D39:D41" si="4">D7+D15+D19+D23+D27+D35+D31</f>
        <v>134106</v>
      </c>
      <c r="E39" s="39">
        <f t="shared" ref="E39:E41" si="5">E7+E15+E19+E23+E27+E35+E31</f>
        <v>147138</v>
      </c>
      <c r="F39" s="60">
        <f t="shared" si="1"/>
        <v>104.277438668792</v>
      </c>
      <c r="G39" s="60">
        <f t="shared" ref="G39:G41" si="6">IF(D39=0,"",(E39-D39)/D39*100)</f>
        <v>9.71768600957452</v>
      </c>
    </row>
    <row r="40" s="2" customFormat="1" ht="17" customHeight="1" spans="1:7">
      <c r="A40" s="56"/>
      <c r="B40" s="54" t="s">
        <v>10</v>
      </c>
      <c r="C40" s="61">
        <f t="shared" si="3"/>
        <v>60978</v>
      </c>
      <c r="D40" s="61">
        <f t="shared" si="4"/>
        <v>61828</v>
      </c>
      <c r="E40" s="61">
        <f t="shared" si="5"/>
        <v>68318</v>
      </c>
      <c r="F40" s="62">
        <f t="shared" si="1"/>
        <v>101.393945357342</v>
      </c>
      <c r="G40" s="62">
        <f t="shared" si="6"/>
        <v>10.4968622630523</v>
      </c>
    </row>
    <row r="41" s="2" customFormat="1" ht="17" customHeight="1" spans="1:7">
      <c r="A41" s="56"/>
      <c r="B41" s="54" t="s">
        <v>11</v>
      </c>
      <c r="C41" s="61">
        <f t="shared" si="3"/>
        <v>59257</v>
      </c>
      <c r="D41" s="61">
        <f t="shared" si="4"/>
        <v>59538</v>
      </c>
      <c r="E41" s="61">
        <f t="shared" si="5"/>
        <v>63847</v>
      </c>
      <c r="F41" s="62">
        <f t="shared" si="1"/>
        <v>100.474205579088</v>
      </c>
      <c r="G41" s="62">
        <f t="shared" si="6"/>
        <v>7.23739460512614</v>
      </c>
    </row>
    <row r="42" ht="17" customHeight="1" spans="3:7">
      <c r="C42" s="45"/>
      <c r="D42" s="45"/>
      <c r="E42" s="45"/>
      <c r="F42" s="46"/>
      <c r="G42" s="46"/>
    </row>
    <row r="43" ht="17" customHeight="1" spans="3:7">
      <c r="C43" s="45"/>
      <c r="D43" s="45"/>
      <c r="E43" s="45"/>
      <c r="F43" s="46"/>
      <c r="G43" s="46"/>
    </row>
    <row r="44" ht="17" customHeight="1" spans="3:7">
      <c r="C44" s="45"/>
      <c r="D44" s="45"/>
      <c r="E44" s="45"/>
      <c r="F44" s="46"/>
      <c r="G44" s="46"/>
    </row>
    <row r="45" ht="17" customHeight="1" spans="3:7">
      <c r="C45" s="45"/>
      <c r="D45" s="45"/>
      <c r="E45" s="45"/>
      <c r="F45" s="46"/>
      <c r="G45" s="46"/>
    </row>
    <row r="46" spans="3:7">
      <c r="C46" s="45"/>
      <c r="D46" s="45"/>
      <c r="E46" s="45"/>
      <c r="F46" s="46"/>
      <c r="G46" s="46"/>
    </row>
    <row r="47" spans="3:7">
      <c r="C47" s="45"/>
      <c r="D47" s="45"/>
      <c r="E47" s="45"/>
      <c r="F47" s="46"/>
      <c r="G47" s="46"/>
    </row>
    <row r="48" spans="3:7">
      <c r="C48" s="45"/>
      <c r="D48" s="45"/>
      <c r="E48" s="45"/>
      <c r="F48" s="46"/>
      <c r="G48" s="46"/>
    </row>
    <row r="49" spans="3:7">
      <c r="C49" s="45"/>
      <c r="D49" s="45"/>
      <c r="E49" s="45"/>
      <c r="F49" s="46"/>
      <c r="G49" s="46"/>
    </row>
    <row r="50" spans="3:7">
      <c r="C50" s="45"/>
      <c r="D50" s="45"/>
      <c r="E50" s="45"/>
      <c r="F50" s="46"/>
      <c r="G50" s="46"/>
    </row>
    <row r="51" spans="3:7">
      <c r="C51" s="45"/>
      <c r="D51" s="45"/>
      <c r="E51" s="45"/>
      <c r="F51" s="46"/>
      <c r="G51" s="46"/>
    </row>
    <row r="52" spans="3:7">
      <c r="C52" s="45"/>
      <c r="D52" s="45"/>
      <c r="E52" s="45"/>
      <c r="F52" s="46"/>
      <c r="G52" s="46"/>
    </row>
    <row r="53" spans="3:7">
      <c r="C53" s="45"/>
      <c r="D53" s="45"/>
      <c r="E53" s="45"/>
      <c r="F53" s="46"/>
      <c r="G53" s="46"/>
    </row>
    <row r="54" spans="3:7">
      <c r="C54" s="45"/>
      <c r="D54" s="45"/>
      <c r="E54" s="45"/>
      <c r="F54" s="46"/>
      <c r="G54" s="46"/>
    </row>
    <row r="55" spans="3:7">
      <c r="C55" s="45"/>
      <c r="D55" s="45"/>
      <c r="E55" s="45"/>
      <c r="F55" s="46"/>
      <c r="G55" s="46"/>
    </row>
    <row r="56" spans="6:7">
      <c r="F56" s="46"/>
      <c r="G56" s="46"/>
    </row>
    <row r="57" spans="6:7">
      <c r="F57" s="46"/>
      <c r="G57" s="46"/>
    </row>
    <row r="58" spans="6:7">
      <c r="F58" s="46"/>
      <c r="G58" s="46"/>
    </row>
    <row r="59" spans="6:7">
      <c r="F59" s="46"/>
      <c r="G59" s="46"/>
    </row>
    <row r="60" spans="6:7">
      <c r="F60" s="46"/>
      <c r="G60" s="46"/>
    </row>
    <row r="61" spans="6:7">
      <c r="F61" s="46"/>
      <c r="G61" s="46"/>
    </row>
    <row r="62" spans="6:7">
      <c r="F62" s="46"/>
      <c r="G62" s="46"/>
    </row>
    <row r="63" spans="6:7">
      <c r="F63" s="46"/>
      <c r="G63" s="46"/>
    </row>
    <row r="64" spans="6:7">
      <c r="F64" s="46"/>
      <c r="G64" s="46"/>
    </row>
    <row r="65" spans="6:7">
      <c r="F65" s="46"/>
      <c r="G65" s="46"/>
    </row>
    <row r="66" spans="6:7">
      <c r="F66" s="46"/>
      <c r="G66" s="46"/>
    </row>
    <row r="67" spans="6:7">
      <c r="F67" s="46"/>
      <c r="G67" s="46"/>
    </row>
    <row r="68" spans="6:7">
      <c r="F68" s="46"/>
      <c r="G68" s="46"/>
    </row>
    <row r="69" spans="6:7">
      <c r="F69" s="46"/>
      <c r="G69" s="46"/>
    </row>
    <row r="70" spans="6:7">
      <c r="F70" s="46"/>
      <c r="G70" s="46"/>
    </row>
    <row r="71" spans="6:7">
      <c r="F71" s="46"/>
      <c r="G71" s="46"/>
    </row>
    <row r="72" spans="6:7">
      <c r="F72" s="46"/>
      <c r="G72" s="46"/>
    </row>
    <row r="73" spans="6:7">
      <c r="F73" s="46"/>
      <c r="G73" s="46"/>
    </row>
    <row r="74" spans="6:7">
      <c r="F74" s="46"/>
      <c r="G74" s="46"/>
    </row>
  </sheetData>
  <mergeCells count="1">
    <mergeCell ref="B1:G1"/>
  </mergeCells>
  <conditionalFormatting sqref="G4:G38">
    <cfRule type="cellIs" dxfId="0" priority="1" stopIfTrue="1" operator="notBetween">
      <formula>0</formula>
      <formula>15</formula>
    </cfRule>
  </conditionalFormatting>
  <printOptions horizontalCentered="1"/>
  <pageMargins left="0.788888888888889" right="0.588888888888889" top="0.788888888888889" bottom="0.388888888888889" header="0.309027777777778" footer="0.238888888888889"/>
  <pageSetup paperSize="9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80"/>
  <sheetViews>
    <sheetView showZeros="0" view="pageBreakPreview" zoomScaleNormal="100" zoomScaleSheetLayoutView="100" topLeftCell="B1" workbookViewId="0">
      <selection activeCell="B1" sqref="B1:G1"/>
    </sheetView>
  </sheetViews>
  <sheetFormatPr defaultColWidth="9.75" defaultRowHeight="14.25" outlineLevelCol="6"/>
  <cols>
    <col min="1" max="1" width="10" style="17" hidden="1" customWidth="1"/>
    <col min="2" max="2" width="31.375" style="3" customWidth="1"/>
    <col min="3" max="3" width="10.75" style="18" customWidth="1"/>
    <col min="4" max="5" width="10.75" style="4" customWidth="1"/>
    <col min="6" max="6" width="9.75" style="4" customWidth="1"/>
    <col min="7" max="7" width="16" style="19" customWidth="1"/>
    <col min="8" max="16384" width="9.75" style="3"/>
  </cols>
  <sheetData>
    <row r="1" s="1" customFormat="1" ht="30" customHeight="1" spans="1:7">
      <c r="A1" s="20"/>
      <c r="B1" s="5" t="s">
        <v>22</v>
      </c>
      <c r="C1" s="5"/>
      <c r="D1" s="5"/>
      <c r="E1" s="5"/>
      <c r="F1" s="5"/>
      <c r="G1" s="21"/>
    </row>
    <row r="2" ht="18" customHeight="1" spans="2:7">
      <c r="B2" s="6"/>
      <c r="C2" s="22"/>
      <c r="D2" s="7"/>
      <c r="E2" s="7"/>
      <c r="F2" s="7"/>
      <c r="G2" s="23" t="s">
        <v>1</v>
      </c>
    </row>
    <row r="3" ht="65.1" customHeight="1" spans="1:7">
      <c r="A3" s="24" t="s">
        <v>2</v>
      </c>
      <c r="B3" s="25" t="s">
        <v>23</v>
      </c>
      <c r="C3" s="9" t="s">
        <v>4</v>
      </c>
      <c r="D3" s="9" t="s">
        <v>5</v>
      </c>
      <c r="E3" s="9" t="s">
        <v>6</v>
      </c>
      <c r="F3" s="9" t="s">
        <v>7</v>
      </c>
      <c r="G3" s="26" t="s">
        <v>8</v>
      </c>
    </row>
    <row r="4" ht="18" customHeight="1" spans="1:7">
      <c r="A4" s="24"/>
      <c r="B4" s="11" t="s">
        <v>24</v>
      </c>
      <c r="C4" s="27">
        <v>118201</v>
      </c>
      <c r="D4" s="27">
        <v>138886</v>
      </c>
      <c r="E4" s="27">
        <v>153790</v>
      </c>
      <c r="F4" s="28">
        <f t="shared" ref="F4:F37" si="0">IF(C4=0,"",D4/C4*100)</f>
        <v>117.499851947107</v>
      </c>
      <c r="G4" s="28">
        <f t="shared" ref="G4:G36" si="1">IF(D4=0,0,(E4-D4)/D4*100)</f>
        <v>10.7311032069467</v>
      </c>
    </row>
    <row r="5" ht="18" customHeight="1" spans="1:7">
      <c r="A5" s="24"/>
      <c r="B5" s="29" t="s">
        <v>25</v>
      </c>
      <c r="C5" s="15">
        <f>SUM(C7:C9,C12,C15:C19,C22:C23,C26,C29,C32,C35)</f>
        <v>111409</v>
      </c>
      <c r="D5" s="15">
        <v>135431</v>
      </c>
      <c r="E5" s="15">
        <v>145837</v>
      </c>
      <c r="F5" s="28">
        <f t="shared" si="0"/>
        <v>121.561992298647</v>
      </c>
      <c r="G5" s="28">
        <f t="shared" si="1"/>
        <v>7.68361748787205</v>
      </c>
    </row>
    <row r="6" s="2" customFormat="1" ht="18" customHeight="1" spans="1:7">
      <c r="A6" s="30">
        <v>20901</v>
      </c>
      <c r="B6" s="13" t="s">
        <v>26</v>
      </c>
      <c r="C6" s="31">
        <v>41406</v>
      </c>
      <c r="D6" s="15">
        <v>42865</v>
      </c>
      <c r="E6" s="31">
        <v>47721</v>
      </c>
      <c r="F6" s="28">
        <f t="shared" si="0"/>
        <v>103.523643916341</v>
      </c>
      <c r="G6" s="28">
        <f t="shared" si="1"/>
        <v>11.3285897585443</v>
      </c>
    </row>
    <row r="7" ht="18" customHeight="1" spans="1:7">
      <c r="A7" s="32" t="str">
        <f>A6&amp;"01"</f>
        <v>2090101</v>
      </c>
      <c r="B7" s="13" t="s">
        <v>27</v>
      </c>
      <c r="C7" s="31">
        <v>39747</v>
      </c>
      <c r="D7" s="15">
        <v>41020</v>
      </c>
      <c r="E7" s="31">
        <v>45852</v>
      </c>
      <c r="F7" s="28">
        <f t="shared" si="0"/>
        <v>103.202757440813</v>
      </c>
      <c r="G7" s="28">
        <f t="shared" si="1"/>
        <v>11.7796196977084</v>
      </c>
    </row>
    <row r="8" ht="18" customHeight="1" spans="1:7">
      <c r="A8" s="32" t="str">
        <f>A6&amp;"02"</f>
        <v>2090102</v>
      </c>
      <c r="B8" s="13" t="s">
        <v>28</v>
      </c>
      <c r="C8" s="31"/>
      <c r="D8" s="15"/>
      <c r="E8" s="31"/>
      <c r="F8" s="28" t="str">
        <f t="shared" si="0"/>
        <v/>
      </c>
      <c r="G8" s="28">
        <f t="shared" si="1"/>
        <v>0</v>
      </c>
    </row>
    <row r="9" ht="18" customHeight="1" spans="1:7">
      <c r="A9" s="32" t="str">
        <f>A6&amp;"03"</f>
        <v>2090103</v>
      </c>
      <c r="B9" s="13" t="s">
        <v>29</v>
      </c>
      <c r="C9" s="31"/>
      <c r="D9" s="15"/>
      <c r="E9" s="31"/>
      <c r="F9" s="28" t="str">
        <f t="shared" si="0"/>
        <v/>
      </c>
      <c r="G9" s="28">
        <f t="shared" si="1"/>
        <v>0</v>
      </c>
    </row>
    <row r="10" ht="18" customHeight="1" spans="1:7">
      <c r="A10" s="32" t="str">
        <f>A6&amp;"99"</f>
        <v>2090199</v>
      </c>
      <c r="B10" s="13" t="s">
        <v>30</v>
      </c>
      <c r="C10" s="14"/>
      <c r="D10" s="14"/>
      <c r="E10" s="14"/>
      <c r="F10" s="28" t="str">
        <f t="shared" si="0"/>
        <v/>
      </c>
      <c r="G10" s="28">
        <f t="shared" si="1"/>
        <v>0</v>
      </c>
    </row>
    <row r="11" ht="18" customHeight="1" spans="1:7">
      <c r="A11" s="32"/>
      <c r="B11" s="33" t="s">
        <v>31</v>
      </c>
      <c r="C11" s="31">
        <v>24137</v>
      </c>
      <c r="D11" s="15">
        <v>25609</v>
      </c>
      <c r="E11" s="31">
        <v>27238</v>
      </c>
      <c r="F11" s="28">
        <f t="shared" si="0"/>
        <v>106.098520942951</v>
      </c>
      <c r="G11" s="28">
        <f t="shared" si="1"/>
        <v>6.36104494513648</v>
      </c>
    </row>
    <row r="12" ht="18" customHeight="1" spans="1:7">
      <c r="A12" s="32"/>
      <c r="B12" s="13" t="s">
        <v>27</v>
      </c>
      <c r="C12" s="31">
        <v>24137</v>
      </c>
      <c r="D12" s="15">
        <v>25609</v>
      </c>
      <c r="E12" s="31">
        <v>27238</v>
      </c>
      <c r="F12" s="28">
        <f t="shared" si="0"/>
        <v>106.098520942951</v>
      </c>
      <c r="G12" s="28">
        <f t="shared" si="1"/>
        <v>6.36104494513648</v>
      </c>
    </row>
    <row r="13" ht="18" customHeight="1" spans="1:7">
      <c r="A13" s="32"/>
      <c r="B13" s="13" t="s">
        <v>30</v>
      </c>
      <c r="C13" s="14"/>
      <c r="D13" s="14"/>
      <c r="E13" s="14"/>
      <c r="F13" s="28" t="str">
        <f t="shared" si="0"/>
        <v/>
      </c>
      <c r="G13" s="28">
        <f t="shared" si="1"/>
        <v>0</v>
      </c>
    </row>
    <row r="14" s="2" customFormat="1" ht="18" customHeight="1" spans="1:7">
      <c r="A14" s="30">
        <v>20902</v>
      </c>
      <c r="B14" s="13" t="s">
        <v>32</v>
      </c>
      <c r="C14" s="31">
        <v>236</v>
      </c>
      <c r="D14" s="15">
        <v>203</v>
      </c>
      <c r="E14" s="31">
        <v>151</v>
      </c>
      <c r="F14" s="28">
        <f t="shared" si="0"/>
        <v>86.0169491525424</v>
      </c>
      <c r="G14" s="28">
        <f t="shared" si="1"/>
        <v>-25.615763546798</v>
      </c>
    </row>
    <row r="15" ht="18" customHeight="1" spans="1:7">
      <c r="A15" s="32" t="str">
        <f>A14&amp;"01"</f>
        <v>2090201</v>
      </c>
      <c r="B15" s="13" t="s">
        <v>33</v>
      </c>
      <c r="C15" s="31">
        <v>67</v>
      </c>
      <c r="D15" s="15">
        <v>41</v>
      </c>
      <c r="E15" s="31">
        <v>18</v>
      </c>
      <c r="F15" s="28">
        <f t="shared" si="0"/>
        <v>61.1940298507463</v>
      </c>
      <c r="G15" s="28">
        <f t="shared" si="1"/>
        <v>-56.0975609756098</v>
      </c>
    </row>
    <row r="16" ht="18" customHeight="1" spans="1:7">
      <c r="A16" s="32" t="str">
        <f>A14&amp;"02"</f>
        <v>2090202</v>
      </c>
      <c r="B16" s="13" t="s">
        <v>34</v>
      </c>
      <c r="C16" s="31"/>
      <c r="D16" s="15"/>
      <c r="E16" s="31"/>
      <c r="F16" s="28" t="str">
        <f t="shared" si="0"/>
        <v/>
      </c>
      <c r="G16" s="28">
        <f t="shared" si="1"/>
        <v>0</v>
      </c>
    </row>
    <row r="17" ht="18" customHeight="1" spans="1:7">
      <c r="A17" s="32" t="str">
        <f>A14&amp;"03"</f>
        <v>2090203</v>
      </c>
      <c r="B17" s="13" t="s">
        <v>29</v>
      </c>
      <c r="C17" s="14"/>
      <c r="D17" s="14"/>
      <c r="E17" s="14"/>
      <c r="F17" s="28" t="str">
        <f t="shared" si="0"/>
        <v/>
      </c>
      <c r="G17" s="28">
        <f t="shared" si="1"/>
        <v>0</v>
      </c>
    </row>
    <row r="18" ht="18" customHeight="1" spans="1:7">
      <c r="A18" s="32" t="str">
        <f>A14&amp;"04"</f>
        <v>2090204</v>
      </c>
      <c r="B18" s="33" t="s">
        <v>35</v>
      </c>
      <c r="C18" s="14"/>
      <c r="D18" s="14"/>
      <c r="E18" s="14"/>
      <c r="F18" s="28" t="str">
        <f t="shared" si="0"/>
        <v/>
      </c>
      <c r="G18" s="28">
        <f t="shared" si="1"/>
        <v>0</v>
      </c>
    </row>
    <row r="19" ht="18" customHeight="1" spans="1:7">
      <c r="A19" s="32">
        <v>20900205</v>
      </c>
      <c r="B19" s="33" t="s">
        <v>36</v>
      </c>
      <c r="C19" s="14"/>
      <c r="D19" s="14"/>
      <c r="E19" s="14"/>
      <c r="F19" s="28" t="str">
        <f t="shared" si="0"/>
        <v/>
      </c>
      <c r="G19" s="28">
        <f t="shared" si="1"/>
        <v>0</v>
      </c>
    </row>
    <row r="20" ht="18" customHeight="1" spans="1:7">
      <c r="A20" s="32" t="str">
        <f>A14&amp;"99"</f>
        <v>2090299</v>
      </c>
      <c r="B20" s="13" t="s">
        <v>30</v>
      </c>
      <c r="C20" s="14"/>
      <c r="D20" s="14">
        <v>47</v>
      </c>
      <c r="E20" s="14"/>
      <c r="F20" s="28" t="str">
        <f t="shared" si="0"/>
        <v/>
      </c>
      <c r="G20" s="28">
        <f t="shared" si="1"/>
        <v>-100</v>
      </c>
    </row>
    <row r="21" s="2" customFormat="1" ht="18" customHeight="1" spans="1:7">
      <c r="A21" s="30">
        <v>20903</v>
      </c>
      <c r="B21" s="13" t="s">
        <v>37</v>
      </c>
      <c r="C21" s="31">
        <v>7184</v>
      </c>
      <c r="D21" s="15">
        <v>9017</v>
      </c>
      <c r="E21" s="31">
        <v>10162</v>
      </c>
      <c r="F21" s="28">
        <f t="shared" si="0"/>
        <v>125.515033407572</v>
      </c>
      <c r="G21" s="28">
        <f t="shared" si="1"/>
        <v>12.698236664079</v>
      </c>
    </row>
    <row r="22" ht="18" customHeight="1" spans="1:7">
      <c r="A22" s="32" t="str">
        <f>A21&amp;"01"</f>
        <v>2090301</v>
      </c>
      <c r="B22" s="13" t="s">
        <v>38</v>
      </c>
      <c r="C22" s="31">
        <v>6859</v>
      </c>
      <c r="D22" s="15">
        <v>9017</v>
      </c>
      <c r="E22" s="31">
        <v>10162</v>
      </c>
      <c r="F22" s="28">
        <f t="shared" si="0"/>
        <v>131.462312290421</v>
      </c>
      <c r="G22" s="28">
        <f t="shared" si="1"/>
        <v>12.698236664079</v>
      </c>
    </row>
    <row r="23" ht="18" customHeight="1" spans="1:7">
      <c r="A23" s="32" t="str">
        <f>A21&amp;"02"</f>
        <v>2090302</v>
      </c>
      <c r="B23" s="13" t="s">
        <v>39</v>
      </c>
      <c r="C23" s="14"/>
      <c r="D23" s="14"/>
      <c r="E23" s="14"/>
      <c r="F23" s="28" t="str">
        <f t="shared" si="0"/>
        <v/>
      </c>
      <c r="G23" s="28">
        <f t="shared" si="1"/>
        <v>0</v>
      </c>
    </row>
    <row r="24" ht="18" customHeight="1" spans="1:7">
      <c r="A24" s="32" t="str">
        <f>A21&amp;"99"</f>
        <v>2090399</v>
      </c>
      <c r="B24" s="13" t="s">
        <v>30</v>
      </c>
      <c r="C24" s="14"/>
      <c r="D24" s="14"/>
      <c r="E24" s="14"/>
      <c r="F24" s="28" t="str">
        <f t="shared" si="0"/>
        <v/>
      </c>
      <c r="G24" s="28">
        <f t="shared" si="1"/>
        <v>0</v>
      </c>
    </row>
    <row r="25" s="2" customFormat="1" ht="18" customHeight="1" spans="1:7">
      <c r="A25" s="30">
        <v>20904</v>
      </c>
      <c r="B25" s="13" t="s">
        <v>40</v>
      </c>
      <c r="C25" s="31">
        <v>261</v>
      </c>
      <c r="D25" s="15">
        <v>477</v>
      </c>
      <c r="E25" s="31">
        <v>335</v>
      </c>
      <c r="F25" s="28">
        <f t="shared" si="0"/>
        <v>182.758620689655</v>
      </c>
      <c r="G25" s="28">
        <f t="shared" si="1"/>
        <v>-29.769392033543</v>
      </c>
    </row>
    <row r="26" ht="18" customHeight="1" spans="1:7">
      <c r="A26" s="32" t="str">
        <f>A25&amp;"01"</f>
        <v>2090401</v>
      </c>
      <c r="B26" s="13" t="s">
        <v>41</v>
      </c>
      <c r="C26" s="31">
        <v>222</v>
      </c>
      <c r="D26" s="15">
        <v>430</v>
      </c>
      <c r="E26" s="31">
        <v>335</v>
      </c>
      <c r="F26" s="28">
        <f t="shared" si="0"/>
        <v>193.693693693694</v>
      </c>
      <c r="G26" s="28">
        <f t="shared" si="1"/>
        <v>-22.093023255814</v>
      </c>
    </row>
    <row r="27" ht="18" customHeight="1" spans="1:7">
      <c r="A27" s="32" t="str">
        <f>A25&amp;"99"</f>
        <v>2090499</v>
      </c>
      <c r="B27" s="13" t="s">
        <v>30</v>
      </c>
      <c r="C27" s="14"/>
      <c r="D27" s="14"/>
      <c r="E27" s="14"/>
      <c r="F27" s="28" t="str">
        <f t="shared" si="0"/>
        <v/>
      </c>
      <c r="G27" s="28">
        <f t="shared" si="1"/>
        <v>0</v>
      </c>
    </row>
    <row r="28" s="2" customFormat="1" ht="18" customHeight="1" spans="1:7">
      <c r="A28" s="30">
        <v>20905</v>
      </c>
      <c r="B28" s="13" t="s">
        <v>42</v>
      </c>
      <c r="C28" s="31">
        <v>509</v>
      </c>
      <c r="D28" s="15">
        <v>211</v>
      </c>
      <c r="E28" s="31">
        <v>332</v>
      </c>
      <c r="F28" s="28">
        <f t="shared" si="0"/>
        <v>41.4538310412574</v>
      </c>
      <c r="G28" s="28">
        <f t="shared" si="1"/>
        <v>57.345971563981</v>
      </c>
    </row>
    <row r="29" ht="18" customHeight="1" spans="1:7">
      <c r="A29" s="32" t="str">
        <f>A28&amp;"01"</f>
        <v>2090501</v>
      </c>
      <c r="B29" s="13" t="s">
        <v>43</v>
      </c>
      <c r="C29" s="31">
        <v>509</v>
      </c>
      <c r="D29" s="15">
        <v>211</v>
      </c>
      <c r="E29" s="31">
        <v>332</v>
      </c>
      <c r="F29" s="28">
        <f t="shared" si="0"/>
        <v>41.4538310412574</v>
      </c>
      <c r="G29" s="28">
        <f t="shared" si="1"/>
        <v>57.345971563981</v>
      </c>
    </row>
    <row r="30" ht="18" customHeight="1" spans="1:7">
      <c r="A30" s="32" t="str">
        <f>A28&amp;"99"</f>
        <v>2090599</v>
      </c>
      <c r="B30" s="13" t="s">
        <v>30</v>
      </c>
      <c r="C30" s="14"/>
      <c r="D30" s="14"/>
      <c r="E30" s="14"/>
      <c r="F30" s="28" t="str">
        <f t="shared" si="0"/>
        <v/>
      </c>
      <c r="G30" s="28">
        <f t="shared" si="1"/>
        <v>0</v>
      </c>
    </row>
    <row r="31" s="2" customFormat="1" ht="18" customHeight="1" spans="1:7">
      <c r="A31" s="34"/>
      <c r="B31" s="13" t="s">
        <v>44</v>
      </c>
      <c r="C31" s="14">
        <v>35266</v>
      </c>
      <c r="D31" s="14">
        <v>49277</v>
      </c>
      <c r="E31" s="14">
        <v>54852</v>
      </c>
      <c r="F31" s="28">
        <f t="shared" si="0"/>
        <v>139.72948448931</v>
      </c>
      <c r="G31" s="28">
        <f t="shared" si="1"/>
        <v>11.313594577592</v>
      </c>
    </row>
    <row r="32" ht="18" customHeight="1" spans="1:7">
      <c r="A32" s="35"/>
      <c r="B32" s="13" t="s">
        <v>45</v>
      </c>
      <c r="C32" s="14">
        <v>30674</v>
      </c>
      <c r="D32" s="14">
        <v>47888</v>
      </c>
      <c r="E32" s="14">
        <v>48918</v>
      </c>
      <c r="F32" s="28">
        <f t="shared" si="0"/>
        <v>156.119188889613</v>
      </c>
      <c r="G32" s="28">
        <f t="shared" si="1"/>
        <v>2.15085198797193</v>
      </c>
    </row>
    <row r="33" ht="18" customHeight="1" spans="1:7">
      <c r="A33" s="35"/>
      <c r="B33" s="13" t="s">
        <v>30</v>
      </c>
      <c r="C33" s="14"/>
      <c r="D33" s="14"/>
      <c r="E33" s="14"/>
      <c r="F33" s="28" t="str">
        <f t="shared" si="0"/>
        <v/>
      </c>
      <c r="G33" s="28">
        <f t="shared" si="1"/>
        <v>0</v>
      </c>
    </row>
    <row r="34" s="2" customFormat="1" ht="18" customHeight="1" spans="1:7">
      <c r="A34" s="30">
        <v>20910</v>
      </c>
      <c r="B34" s="13" t="s">
        <v>46</v>
      </c>
      <c r="C34" s="31">
        <v>9203</v>
      </c>
      <c r="D34" s="15">
        <v>11227</v>
      </c>
      <c r="E34" s="31">
        <v>13000</v>
      </c>
      <c r="F34" s="28">
        <f t="shared" si="0"/>
        <v>121.992828425513</v>
      </c>
      <c r="G34" s="28">
        <f t="shared" si="1"/>
        <v>15.7922864523025</v>
      </c>
    </row>
    <row r="35" ht="18" customHeight="1" spans="1:7">
      <c r="A35" s="35"/>
      <c r="B35" s="13" t="s">
        <v>27</v>
      </c>
      <c r="C35" s="31">
        <v>9194</v>
      </c>
      <c r="D35" s="15">
        <v>11215</v>
      </c>
      <c r="E35" s="31">
        <v>12982</v>
      </c>
      <c r="F35" s="28">
        <f t="shared" si="0"/>
        <v>121.9817272134</v>
      </c>
      <c r="G35" s="28">
        <f t="shared" si="1"/>
        <v>15.7556843513152</v>
      </c>
    </row>
    <row r="36" ht="18" customHeight="1" spans="1:7">
      <c r="A36" s="35"/>
      <c r="B36" s="13" t="s">
        <v>30</v>
      </c>
      <c r="C36" s="14"/>
      <c r="D36" s="14"/>
      <c r="E36" s="14"/>
      <c r="F36" s="28" t="str">
        <f t="shared" si="0"/>
        <v/>
      </c>
      <c r="G36" s="28">
        <f t="shared" si="1"/>
        <v>0</v>
      </c>
    </row>
    <row r="37" s="2" customFormat="1" ht="15.95" hidden="1" customHeight="1" spans="1:7">
      <c r="A37" s="30">
        <v>209</v>
      </c>
      <c r="B37" s="11" t="s">
        <v>47</v>
      </c>
      <c r="C37" s="36">
        <f>C6+C14+C21+C25+C28+C34+C31</f>
        <v>94065</v>
      </c>
      <c r="D37" s="36">
        <f>D6+D14+D21+D25+D28+D34+D31</f>
        <v>113277</v>
      </c>
      <c r="E37" s="36">
        <f>E6+E14+E21+E25+E28+E34+E31</f>
        <v>126553</v>
      </c>
      <c r="F37" s="37">
        <f t="shared" si="0"/>
        <v>120.424174772764</v>
      </c>
      <c r="G37" s="37">
        <f>IF(D37=0,"",(E37-D37)/D37*100)</f>
        <v>11.7199431482119</v>
      </c>
    </row>
    <row r="38" ht="15.95" hidden="1" customHeight="1" spans="1:7">
      <c r="A38" s="30">
        <v>230</v>
      </c>
      <c r="B38" s="38" t="s">
        <v>48</v>
      </c>
      <c r="C38" s="39" t="e">
        <f>C39</f>
        <v>#REF!</v>
      </c>
      <c r="D38" s="39"/>
      <c r="E38" s="39"/>
      <c r="F38" s="40"/>
      <c r="G38" s="41"/>
    </row>
    <row r="39" ht="15.95" hidden="1" customHeight="1" spans="1:7">
      <c r="A39" s="32">
        <v>2300903</v>
      </c>
      <c r="B39" s="42" t="s">
        <v>49</v>
      </c>
      <c r="C39" s="43" t="e">
        <f>社会保险基金收入!C39+社会保险基金收入!#REF!-支出!C37</f>
        <v>#REF!</v>
      </c>
      <c r="D39" s="43"/>
      <c r="E39" s="43"/>
      <c r="F39" s="40"/>
      <c r="G39" s="41"/>
    </row>
    <row r="40" ht="15.95" hidden="1" customHeight="1" spans="1:7">
      <c r="A40" s="35"/>
      <c r="B40" s="9" t="s">
        <v>50</v>
      </c>
      <c r="C40" s="39" t="e">
        <f>C38+C37</f>
        <v>#REF!</v>
      </c>
      <c r="D40" s="39"/>
      <c r="E40" s="39"/>
      <c r="F40" s="44"/>
      <c r="G40" s="44"/>
    </row>
    <row r="41" spans="3:7">
      <c r="C41" s="45"/>
      <c r="D41" s="45"/>
      <c r="E41" s="45"/>
      <c r="F41" s="46"/>
      <c r="G41" s="46"/>
    </row>
    <row r="42" spans="3:7">
      <c r="C42" s="45"/>
      <c r="D42" s="45"/>
      <c r="E42" s="45"/>
      <c r="F42" s="46"/>
      <c r="G42" s="46"/>
    </row>
    <row r="43" spans="3:7">
      <c r="C43" s="45"/>
      <c r="D43" s="45"/>
      <c r="E43" s="45"/>
      <c r="F43" s="46"/>
      <c r="G43" s="46"/>
    </row>
    <row r="44" spans="3:7">
      <c r="C44" s="45"/>
      <c r="D44" s="45"/>
      <c r="E44" s="45"/>
      <c r="F44" s="46"/>
      <c r="G44" s="46"/>
    </row>
    <row r="45" spans="3:7">
      <c r="C45" s="45"/>
      <c r="D45" s="45"/>
      <c r="E45" s="45"/>
      <c r="F45" s="46"/>
      <c r="G45" s="46"/>
    </row>
    <row r="46" spans="3:7">
      <c r="C46" s="45"/>
      <c r="D46" s="45"/>
      <c r="E46" s="45"/>
      <c r="F46" s="46"/>
      <c r="G46" s="46"/>
    </row>
    <row r="47" spans="3:7">
      <c r="C47" s="45"/>
      <c r="D47" s="45"/>
      <c r="E47" s="45"/>
      <c r="F47" s="46"/>
      <c r="G47" s="46"/>
    </row>
    <row r="48" spans="3:7">
      <c r="C48" s="45"/>
      <c r="D48" s="45"/>
      <c r="E48" s="45"/>
      <c r="F48" s="46"/>
      <c r="G48" s="46"/>
    </row>
    <row r="49" spans="3:7">
      <c r="C49" s="45"/>
      <c r="D49" s="45"/>
      <c r="E49" s="45"/>
      <c r="F49" s="46"/>
      <c r="G49" s="46"/>
    </row>
    <row r="50" spans="3:7">
      <c r="C50" s="45"/>
      <c r="D50" s="45"/>
      <c r="E50" s="45"/>
      <c r="F50" s="46"/>
      <c r="G50" s="46"/>
    </row>
    <row r="51" spans="3:7">
      <c r="C51" s="45"/>
      <c r="D51" s="45"/>
      <c r="E51" s="45"/>
      <c r="F51" s="46"/>
      <c r="G51" s="46"/>
    </row>
    <row r="52" spans="3:7">
      <c r="C52" s="45"/>
      <c r="D52" s="45"/>
      <c r="E52" s="45"/>
      <c r="F52" s="46"/>
      <c r="G52" s="46"/>
    </row>
    <row r="53" spans="3:7">
      <c r="C53" s="45"/>
      <c r="D53" s="45"/>
      <c r="E53" s="45"/>
      <c r="F53" s="46"/>
      <c r="G53" s="46"/>
    </row>
    <row r="54" spans="3:7">
      <c r="C54" s="45"/>
      <c r="D54" s="45"/>
      <c r="E54" s="45"/>
      <c r="F54" s="46"/>
      <c r="G54" s="46"/>
    </row>
    <row r="55" spans="3:7">
      <c r="C55" s="45"/>
      <c r="D55" s="45"/>
      <c r="E55" s="45"/>
      <c r="F55" s="46"/>
      <c r="G55" s="46"/>
    </row>
    <row r="56" spans="3:7">
      <c r="C56" s="45"/>
      <c r="D56" s="45"/>
      <c r="E56" s="45"/>
      <c r="F56" s="46"/>
      <c r="G56" s="46"/>
    </row>
    <row r="57" spans="3:7">
      <c r="C57" s="45"/>
      <c r="D57" s="45"/>
      <c r="E57" s="45"/>
      <c r="F57" s="46"/>
      <c r="G57" s="46"/>
    </row>
    <row r="58" spans="3:7">
      <c r="C58" s="45"/>
      <c r="D58" s="45"/>
      <c r="E58" s="45"/>
      <c r="F58" s="46"/>
      <c r="G58" s="46"/>
    </row>
    <row r="59" spans="3:7">
      <c r="C59" s="45"/>
      <c r="D59" s="45"/>
      <c r="E59" s="45"/>
      <c r="F59" s="46"/>
      <c r="G59" s="46"/>
    </row>
    <row r="60" spans="3:7">
      <c r="C60" s="45"/>
      <c r="D60" s="45"/>
      <c r="E60" s="45"/>
      <c r="F60" s="46"/>
      <c r="G60" s="46"/>
    </row>
    <row r="61" spans="3:7">
      <c r="C61" s="45"/>
      <c r="D61" s="45"/>
      <c r="E61" s="45"/>
      <c r="F61" s="46"/>
      <c r="G61" s="46"/>
    </row>
    <row r="62" spans="6:7">
      <c r="F62" s="46"/>
      <c r="G62" s="46"/>
    </row>
    <row r="63" spans="6:7">
      <c r="F63" s="46"/>
      <c r="G63" s="46"/>
    </row>
    <row r="64" spans="6:7">
      <c r="F64" s="46"/>
      <c r="G64" s="46"/>
    </row>
    <row r="65" spans="6:7">
      <c r="F65" s="46"/>
      <c r="G65" s="46"/>
    </row>
    <row r="66" spans="6:7">
      <c r="F66" s="46"/>
      <c r="G66" s="46"/>
    </row>
    <row r="67" spans="6:7">
      <c r="F67" s="46"/>
      <c r="G67" s="46"/>
    </row>
    <row r="68" spans="6:7">
      <c r="F68" s="46"/>
      <c r="G68" s="46"/>
    </row>
    <row r="69" spans="6:7">
      <c r="F69" s="46"/>
      <c r="G69" s="46"/>
    </row>
    <row r="70" spans="6:7">
      <c r="F70" s="46"/>
      <c r="G70" s="46"/>
    </row>
    <row r="71" spans="6:7">
      <c r="F71" s="46"/>
      <c r="G71" s="46"/>
    </row>
    <row r="72" spans="6:7">
      <c r="F72" s="46"/>
      <c r="G72" s="46"/>
    </row>
    <row r="73" spans="6:7">
      <c r="F73" s="46"/>
      <c r="G73" s="46"/>
    </row>
    <row r="74" spans="6:7">
      <c r="F74" s="46"/>
      <c r="G74" s="46"/>
    </row>
    <row r="75" spans="6:7">
      <c r="F75" s="46"/>
      <c r="G75" s="46"/>
    </row>
    <row r="76" spans="6:7">
      <c r="F76" s="46"/>
      <c r="G76" s="46"/>
    </row>
    <row r="77" spans="6:7">
      <c r="F77" s="46"/>
      <c r="G77" s="46"/>
    </row>
    <row r="78" spans="6:7">
      <c r="F78" s="46"/>
      <c r="G78" s="46"/>
    </row>
    <row r="79" spans="6:7">
      <c r="F79" s="46"/>
      <c r="G79" s="46"/>
    </row>
    <row r="80" spans="6:7">
      <c r="F80" s="46"/>
      <c r="G80" s="46"/>
    </row>
  </sheetData>
  <mergeCells count="1">
    <mergeCell ref="B1:G1"/>
  </mergeCells>
  <conditionalFormatting sqref="G4">
    <cfRule type="cellIs" dxfId="0" priority="33" stopIfTrue="1" operator="notBetween">
      <formula>0</formula>
      <formula>15</formula>
    </cfRule>
  </conditionalFormatting>
  <conditionalFormatting sqref="G5">
    <cfRule type="cellIs" dxfId="0" priority="32" stopIfTrue="1" operator="notBetween">
      <formula>0</formula>
      <formula>15</formula>
    </cfRule>
  </conditionalFormatting>
  <conditionalFormatting sqref="G6">
    <cfRule type="cellIs" dxfId="0" priority="31" stopIfTrue="1" operator="notBetween">
      <formula>0</formula>
      <formula>15</formula>
    </cfRule>
  </conditionalFormatting>
  <conditionalFormatting sqref="G7">
    <cfRule type="cellIs" dxfId="0" priority="30" stopIfTrue="1" operator="notBetween">
      <formula>0</formula>
      <formula>15</formula>
    </cfRule>
  </conditionalFormatting>
  <conditionalFormatting sqref="G8">
    <cfRule type="cellIs" dxfId="0" priority="29" stopIfTrue="1" operator="notBetween">
      <formula>0</formula>
      <formula>15</formula>
    </cfRule>
  </conditionalFormatting>
  <conditionalFormatting sqref="G9">
    <cfRule type="cellIs" dxfId="0" priority="28" stopIfTrue="1" operator="notBetween">
      <formula>0</formula>
      <formula>15</formula>
    </cfRule>
  </conditionalFormatting>
  <conditionalFormatting sqref="G10">
    <cfRule type="cellIs" dxfId="0" priority="27" stopIfTrue="1" operator="notBetween">
      <formula>0</formula>
      <formula>15</formula>
    </cfRule>
  </conditionalFormatting>
  <conditionalFormatting sqref="G11">
    <cfRule type="cellIs" dxfId="0" priority="26" stopIfTrue="1" operator="notBetween">
      <formula>0</formula>
      <formula>15</formula>
    </cfRule>
  </conditionalFormatting>
  <conditionalFormatting sqref="G12">
    <cfRule type="cellIs" dxfId="0" priority="25" stopIfTrue="1" operator="notBetween">
      <formula>0</formula>
      <formula>15</formula>
    </cfRule>
  </conditionalFormatting>
  <conditionalFormatting sqref="G13">
    <cfRule type="cellIs" dxfId="0" priority="24" stopIfTrue="1" operator="notBetween">
      <formula>0</formula>
      <formula>15</formula>
    </cfRule>
  </conditionalFormatting>
  <conditionalFormatting sqref="G14">
    <cfRule type="cellIs" dxfId="0" priority="23" stopIfTrue="1" operator="notBetween">
      <formula>0</formula>
      <formula>15</formula>
    </cfRule>
  </conditionalFormatting>
  <conditionalFormatting sqref="G15">
    <cfRule type="cellIs" dxfId="0" priority="22" stopIfTrue="1" operator="notBetween">
      <formula>0</formula>
      <formula>15</formula>
    </cfRule>
  </conditionalFormatting>
  <conditionalFormatting sqref="G16">
    <cfRule type="cellIs" dxfId="0" priority="21" stopIfTrue="1" operator="notBetween">
      <formula>0</formula>
      <formula>15</formula>
    </cfRule>
  </conditionalFormatting>
  <conditionalFormatting sqref="G17">
    <cfRule type="cellIs" dxfId="0" priority="20" stopIfTrue="1" operator="notBetween">
      <formula>0</formula>
      <formula>15</formula>
    </cfRule>
  </conditionalFormatting>
  <conditionalFormatting sqref="G18">
    <cfRule type="cellIs" dxfId="0" priority="19" stopIfTrue="1" operator="notBetween">
      <formula>0</formula>
      <formula>15</formula>
    </cfRule>
  </conditionalFormatting>
  <conditionalFormatting sqref="G19">
    <cfRule type="cellIs" dxfId="0" priority="18" stopIfTrue="1" operator="notBetween">
      <formula>0</formula>
      <formula>15</formula>
    </cfRule>
  </conditionalFormatting>
  <conditionalFormatting sqref="G20">
    <cfRule type="cellIs" dxfId="0" priority="17" stopIfTrue="1" operator="notBetween">
      <formula>0</formula>
      <formula>15</formula>
    </cfRule>
  </conditionalFormatting>
  <conditionalFormatting sqref="G21">
    <cfRule type="cellIs" dxfId="0" priority="16" stopIfTrue="1" operator="notBetween">
      <formula>0</formula>
      <formula>15</formula>
    </cfRule>
  </conditionalFormatting>
  <conditionalFormatting sqref="G22">
    <cfRule type="cellIs" dxfId="0" priority="15" stopIfTrue="1" operator="notBetween">
      <formula>0</formula>
      <formula>15</formula>
    </cfRule>
  </conditionalFormatting>
  <conditionalFormatting sqref="G23">
    <cfRule type="cellIs" dxfId="0" priority="14" stopIfTrue="1" operator="notBetween">
      <formula>0</formula>
      <formula>15</formula>
    </cfRule>
  </conditionalFormatting>
  <conditionalFormatting sqref="G24">
    <cfRule type="cellIs" dxfId="0" priority="13" stopIfTrue="1" operator="notBetween">
      <formula>0</formula>
      <formula>15</formula>
    </cfRule>
  </conditionalFormatting>
  <conditionalFormatting sqref="G25">
    <cfRule type="cellIs" dxfId="0" priority="12" stopIfTrue="1" operator="notBetween">
      <formula>0</formula>
      <formula>15</formula>
    </cfRule>
  </conditionalFormatting>
  <conditionalFormatting sqref="G26">
    <cfRule type="cellIs" dxfId="0" priority="11" stopIfTrue="1" operator="notBetween">
      <formula>0</formula>
      <formula>15</formula>
    </cfRule>
  </conditionalFormatting>
  <conditionalFormatting sqref="G27">
    <cfRule type="cellIs" dxfId="0" priority="10" stopIfTrue="1" operator="notBetween">
      <formula>0</formula>
      <formula>15</formula>
    </cfRule>
  </conditionalFormatting>
  <conditionalFormatting sqref="G28">
    <cfRule type="cellIs" dxfId="0" priority="9" stopIfTrue="1" operator="notBetween">
      <formula>0</formula>
      <formula>15</formula>
    </cfRule>
  </conditionalFormatting>
  <conditionalFormatting sqref="G29">
    <cfRule type="cellIs" dxfId="0" priority="8" stopIfTrue="1" operator="notBetween">
      <formula>0</formula>
      <formula>15</formula>
    </cfRule>
  </conditionalFormatting>
  <conditionalFormatting sqref="G30">
    <cfRule type="cellIs" dxfId="0" priority="7" stopIfTrue="1" operator="notBetween">
      <formula>0</formula>
      <formula>15</formula>
    </cfRule>
  </conditionalFormatting>
  <conditionalFormatting sqref="G31">
    <cfRule type="cellIs" dxfId="0" priority="6" stopIfTrue="1" operator="notBetween">
      <formula>0</formula>
      <formula>15</formula>
    </cfRule>
  </conditionalFormatting>
  <conditionalFormatting sqref="G32">
    <cfRule type="cellIs" dxfId="0" priority="5" stopIfTrue="1" operator="notBetween">
      <formula>0</formula>
      <formula>15</formula>
    </cfRule>
  </conditionalFormatting>
  <conditionalFormatting sqref="G33">
    <cfRule type="cellIs" dxfId="0" priority="4" stopIfTrue="1" operator="notBetween">
      <formula>0</formula>
      <formula>15</formula>
    </cfRule>
  </conditionalFormatting>
  <conditionalFormatting sqref="G34">
    <cfRule type="cellIs" dxfId="0" priority="3" stopIfTrue="1" operator="notBetween">
      <formula>0</formula>
      <formula>15</formula>
    </cfRule>
  </conditionalFormatting>
  <conditionalFormatting sqref="G35">
    <cfRule type="cellIs" dxfId="0" priority="2" stopIfTrue="1" operator="notBetween">
      <formula>0</formula>
      <formula>15</formula>
    </cfRule>
  </conditionalFormatting>
  <conditionalFormatting sqref="G36">
    <cfRule type="cellIs" dxfId="0" priority="1" stopIfTrue="1" operator="notBetween">
      <formula>0</formula>
      <formula>15</formula>
    </cfRule>
  </conditionalFormatting>
  <printOptions horizontalCentered="1"/>
  <pageMargins left="0.788888888888889" right="0.588888888888889" top="0.788888888888889" bottom="0.388888888888889" header="0.309027777777778" footer="0.238888888888889"/>
  <pageSetup paperSize="9" orientation="portrait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22"/>
  <sheetViews>
    <sheetView showZeros="0"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A1" sqref="A1:C1"/>
    </sheetView>
  </sheetViews>
  <sheetFormatPr defaultColWidth="9.75" defaultRowHeight="14.25" outlineLevelCol="2"/>
  <cols>
    <col min="1" max="1" width="45.125" style="3" customWidth="1"/>
    <col min="2" max="3" width="18.5" style="4" customWidth="1"/>
    <col min="4" max="4" width="9.75" style="3" customWidth="1"/>
    <col min="5" max="16384" width="9.75" style="3"/>
  </cols>
  <sheetData>
    <row r="1" s="1" customFormat="1" ht="35.1" customHeight="1" spans="1:3">
      <c r="A1" s="5" t="s">
        <v>51</v>
      </c>
      <c r="B1" s="5"/>
      <c r="C1" s="5"/>
    </row>
    <row r="2" ht="21" customHeight="1" spans="1:3">
      <c r="A2" s="6"/>
      <c r="B2" s="7"/>
      <c r="C2" s="8" t="s">
        <v>1</v>
      </c>
    </row>
    <row r="3" ht="31.5" customHeight="1" spans="1:3">
      <c r="A3" s="9" t="s">
        <v>52</v>
      </c>
      <c r="B3" s="10" t="s">
        <v>53</v>
      </c>
      <c r="C3" s="9" t="s">
        <v>54</v>
      </c>
    </row>
    <row r="4" s="2" customFormat="1" ht="24" customHeight="1" spans="1:3">
      <c r="A4" s="11" t="s">
        <v>55</v>
      </c>
      <c r="B4" s="12">
        <v>20293</v>
      </c>
      <c r="C4" s="12">
        <v>21280</v>
      </c>
    </row>
    <row r="5" s="2" customFormat="1" ht="24" customHeight="1" spans="1:3">
      <c r="A5" s="11" t="s">
        <v>56</v>
      </c>
      <c r="B5" s="12">
        <v>99780</v>
      </c>
      <c r="C5" s="12">
        <v>121060</v>
      </c>
    </row>
    <row r="6" s="2" customFormat="1" ht="24" customHeight="1" spans="1:3">
      <c r="A6" s="13" t="s">
        <v>57</v>
      </c>
      <c r="B6" s="14">
        <v>8468</v>
      </c>
      <c r="C6" s="14">
        <v>5136</v>
      </c>
    </row>
    <row r="7" ht="24" customHeight="1" spans="1:3">
      <c r="A7" s="13" t="s">
        <v>58</v>
      </c>
      <c r="B7" s="15">
        <v>12300</v>
      </c>
      <c r="C7" s="14">
        <f>C6+B7</f>
        <v>17436</v>
      </c>
    </row>
    <row r="8" ht="24" customHeight="1" spans="1:3">
      <c r="A8" s="13" t="s">
        <v>59</v>
      </c>
      <c r="B8" s="14">
        <v>-536</v>
      </c>
      <c r="C8" s="14">
        <v>713</v>
      </c>
    </row>
    <row r="9" ht="24" customHeight="1" spans="1:3">
      <c r="A9" s="13" t="s">
        <v>60</v>
      </c>
      <c r="B9" s="15">
        <v>495</v>
      </c>
      <c r="C9" s="14">
        <f>C8+B9</f>
        <v>1208</v>
      </c>
    </row>
    <row r="10" s="2" customFormat="1" ht="24" customHeight="1" spans="1:3">
      <c r="A10" s="13" t="s">
        <v>61</v>
      </c>
      <c r="B10" s="14">
        <v>252</v>
      </c>
      <c r="C10" s="14">
        <v>284</v>
      </c>
    </row>
    <row r="11" ht="24" customHeight="1" spans="1:3">
      <c r="A11" s="13" t="s">
        <v>62</v>
      </c>
      <c r="B11" s="15">
        <v>2472</v>
      </c>
      <c r="C11" s="14">
        <f>C10+B11</f>
        <v>2756</v>
      </c>
    </row>
    <row r="12" s="2" customFormat="1" ht="24" customHeight="1" spans="1:3">
      <c r="A12" s="13" t="s">
        <v>63</v>
      </c>
      <c r="B12" s="14">
        <v>7147</v>
      </c>
      <c r="C12" s="14">
        <v>4310</v>
      </c>
    </row>
    <row r="13" ht="24" customHeight="1" spans="1:3">
      <c r="A13" s="13" t="s">
        <v>64</v>
      </c>
      <c r="B13" s="15">
        <v>22467</v>
      </c>
      <c r="C13" s="14">
        <f>C12+B13</f>
        <v>26777</v>
      </c>
    </row>
    <row r="14" s="2" customFormat="1" ht="24" customHeight="1" spans="1:3">
      <c r="A14" s="13" t="s">
        <v>65</v>
      </c>
      <c r="B14" s="14">
        <v>124</v>
      </c>
      <c r="C14" s="14">
        <v>373</v>
      </c>
    </row>
    <row r="15" ht="24" customHeight="1" spans="1:3">
      <c r="A15" s="13" t="s">
        <v>66</v>
      </c>
      <c r="B15" s="15">
        <v>1864</v>
      </c>
      <c r="C15" s="14">
        <f>C14+B15</f>
        <v>2237</v>
      </c>
    </row>
    <row r="16" s="2" customFormat="1" ht="24" customHeight="1" spans="1:3">
      <c r="A16" s="13" t="s">
        <v>67</v>
      </c>
      <c r="B16" s="14">
        <v>264</v>
      </c>
      <c r="C16" s="14">
        <v>169</v>
      </c>
    </row>
    <row r="17" ht="24" customHeight="1" spans="1:3">
      <c r="A17" s="13" t="s">
        <v>68</v>
      </c>
      <c r="B17" s="15">
        <v>560</v>
      </c>
      <c r="C17" s="14">
        <f>C16+B17</f>
        <v>729</v>
      </c>
    </row>
    <row r="18" s="2" customFormat="1" ht="24" customHeight="1" spans="1:3">
      <c r="A18" s="13" t="s">
        <v>69</v>
      </c>
      <c r="B18" s="14">
        <v>377</v>
      </c>
      <c r="C18" s="14">
        <v>2167</v>
      </c>
    </row>
    <row r="19" ht="24" customHeight="1" spans="1:3">
      <c r="A19" s="13" t="s">
        <v>70</v>
      </c>
      <c r="B19" s="14">
        <v>26446</v>
      </c>
      <c r="C19" s="14">
        <f>C18+B19</f>
        <v>28613</v>
      </c>
    </row>
    <row r="20" s="2" customFormat="1" ht="24" customHeight="1" spans="1:3">
      <c r="A20" s="13" t="s">
        <v>71</v>
      </c>
      <c r="B20" s="14">
        <v>4199</v>
      </c>
      <c r="C20" s="14">
        <v>8128</v>
      </c>
    </row>
    <row r="21" ht="24" customHeight="1" spans="1:3">
      <c r="A21" s="13" t="s">
        <v>72</v>
      </c>
      <c r="B21" s="15">
        <v>33176</v>
      </c>
      <c r="C21" s="14">
        <f>C20+B21</f>
        <v>41304</v>
      </c>
    </row>
    <row r="22" ht="24" customHeight="1" spans="1:3">
      <c r="A22" s="16" t="s">
        <v>73</v>
      </c>
      <c r="B22" s="16"/>
      <c r="C22" s="16"/>
    </row>
  </sheetData>
  <mergeCells count="2">
    <mergeCell ref="A1:C1"/>
    <mergeCell ref="A22:C22"/>
  </mergeCells>
  <printOptions horizontalCentered="1"/>
  <pageMargins left="0.788888888888889" right="0.588888888888889" top="0.788888888888889" bottom="0.388888888888889" header="0.309027777777778" footer="0.238888888888889"/>
  <pageSetup paperSize="9" orientation="portrait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社会保险基金收入</vt:lpstr>
      <vt:lpstr>支出</vt:lpstr>
      <vt:lpstr>结余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郭巨侠</cp:lastModifiedBy>
  <cp:revision>1</cp:revision>
  <dcterms:created xsi:type="dcterms:W3CDTF">2006-09-13T11:21:00Z</dcterms:created>
  <cp:lastPrinted>2018-02-03T09:05:00Z</cp:lastPrinted>
  <dcterms:modified xsi:type="dcterms:W3CDTF">2019-02-18T07:54:42Z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