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703"/>
  </bookViews>
  <sheets>
    <sheet name="-2019年全县预算收入 " sheetId="1" r:id="rId1"/>
  </sheets>
  <definedNames>
    <definedName name="_xlnm._FilterDatabase" localSheetId="0" hidden="1">'-2019年全县预算收入 '!$A$4:$E$57</definedName>
    <definedName name="_xlnm.Print_Titles" localSheetId="0">'-2019年全县预算收入 '!$1:$4</definedName>
    <definedName name="代码" localSheetId="0">#REF!</definedName>
    <definedName name="代码">#REF!</definedName>
    <definedName name="的" localSheetId="0">#REF!</definedName>
    <definedName name="的">#REF!</definedName>
    <definedName name="地区名称" localSheetId="0">#REF!</definedName>
    <definedName name="地区名称">#REF!</definedName>
    <definedName name="科目编码表" localSheetId="0">#REF!</definedName>
    <definedName name="科目编码表">#REF!</definedName>
    <definedName name="没" localSheetId="0">#REF!</definedName>
    <definedName name="没">#REF!</definedName>
    <definedName name="支出功能科目" localSheetId="0">#REF!</definedName>
    <definedName name="支出功能科目">#REF!</definedName>
    <definedName name="支出功能科目编码" localSheetId="0">#REF!</definedName>
    <definedName name="支出功能科目编码">#REF!</definedName>
  </definedNames>
  <calcPr calcId="144525"/>
</workbook>
</file>

<file path=xl/sharedStrings.xml><?xml version="1.0" encoding="utf-8"?>
<sst xmlns="http://schemas.openxmlformats.org/spreadsheetml/2006/main" count="58">
  <si>
    <t>二○一九年全县一般公共预算收入安排情况表（草案）</t>
  </si>
  <si>
    <t>单位：万元</t>
  </si>
  <si>
    <t>收入项目</t>
  </si>
  <si>
    <t>二○一八年预算数</t>
  </si>
  <si>
    <t>二○一八年执行数</t>
  </si>
  <si>
    <t>二○一九年预算数</t>
  </si>
  <si>
    <t>二○一九年预算数比二○一八年执行数增减%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</si>
  <si>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</si>
  <si>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</si>
  <si>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</si>
  <si>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</si>
  <si>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</si>
  <si>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</si>
  <si>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</si>
  <si>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</si>
  <si>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</si>
  <si>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</si>
  <si>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</si>
  <si>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</si>
  <si>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</si>
  <si>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</si>
  <si>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</si>
  <si>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</si>
  <si>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环保税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</si>
  <si>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</si>
  <si>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</si>
  <si>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</si>
  <si>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</si>
  <si>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</si>
  <si>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</si>
  <si>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政府住房基金收入</t>
  </si>
  <si>
    <t xml:space="preserve">    其他收入</t>
  </si>
  <si>
    <t>一般公共预算收入合计</t>
  </si>
  <si>
    <t>上级补助收入</t>
  </si>
  <si>
    <t xml:space="preserve">  返还性收入</t>
  </si>
  <si>
    <t xml:space="preserve">  一般性转移支付收入</t>
  </si>
  <si>
    <t xml:space="preserve">  专项转移支付收入</t>
  </si>
  <si>
    <t>上年结余收入</t>
  </si>
  <si>
    <t>调入资金</t>
  </si>
  <si>
    <t>调入预算稳定调节基金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</si>
  <si>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地方政府债务收入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</si>
  <si>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一般公共预算收入总计</t>
    </r>
  </si>
  <si>
    <t>三、上划收入</t>
  </si>
  <si>
    <t>（一）上划中央“四税”收入</t>
  </si>
  <si>
    <t xml:space="preserve">  其中:增值税</t>
  </si>
  <si>
    <t xml:space="preserve">       消费税</t>
  </si>
  <si>
    <r>
      <rPr>
        <sz val="12"/>
        <rFont val="仿宋_GB2312"/>
        <charset val="134"/>
      </rPr>
      <t xml:space="preserve">  </t>
    </r>
    <r>
      <rPr>
        <sz val="12"/>
        <rFont val="仿宋_GB2312"/>
        <charset val="134"/>
      </rPr>
      <t xml:space="preserve">     营业税</t>
    </r>
  </si>
  <si>
    <t>（二）上划中央所得税合计</t>
  </si>
  <si>
    <t xml:space="preserve">  其中:企业所得税</t>
  </si>
  <si>
    <t xml:space="preserve">       个人所得税</t>
  </si>
  <si>
    <t>（三）上划省级收入</t>
  </si>
  <si>
    <t>　其中:增值税</t>
  </si>
  <si>
    <t>　　   营业税</t>
  </si>
  <si>
    <t>　　   企业所得税</t>
  </si>
  <si>
    <t>　   　个人所得税</t>
  </si>
  <si>
    <t>　   　环保税</t>
  </si>
  <si>
    <t>财 政 总 收 入</t>
  </si>
  <si>
    <t>税比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</si>
</sst>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;_␀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ajor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/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 applyProtection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52" applyNumberFormat="1" applyFont="1" applyFill="1" applyBorder="1" applyAlignment="1" applyProtection="1">
      <alignment horizontal="center" vertical="center"/>
    </xf>
    <xf numFmtId="0" fontId="1" fillId="0" borderId="0" xfId="52" applyFont="1" applyFill="1" applyBorder="1" applyAlignment="1" applyProtection="1">
      <alignment wrapText="1"/>
    </xf>
    <xf numFmtId="0" fontId="2" fillId="0" borderId="0" xfId="52" applyFont="1" applyFill="1" applyBorder="1" applyAlignment="1" applyProtection="1">
      <alignment vertical="center"/>
    </xf>
    <xf numFmtId="0" fontId="2" fillId="0" borderId="0" xfId="52" applyFont="1" applyFill="1" applyBorder="1" applyAlignment="1" applyProtection="1"/>
    <xf numFmtId="177" fontId="2" fillId="0" borderId="0" xfId="52" applyNumberFormat="1" applyFont="1" applyFill="1" applyBorder="1" applyAlignment="1" applyProtection="1"/>
    <xf numFmtId="176" fontId="4" fillId="0" borderId="0" xfId="52" applyNumberFormat="1" applyFont="1" applyFill="1" applyBorder="1" applyAlignment="1" applyProtection="1">
      <alignment horizontal="center" vertical="center"/>
    </xf>
    <xf numFmtId="0" fontId="5" fillId="0" borderId="1" xfId="52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 applyProtection="1">
      <alignment horizontal="center" vertical="center" wrapText="1"/>
    </xf>
    <xf numFmtId="177" fontId="6" fillId="0" borderId="1" xfId="52" applyNumberFormat="1" applyFont="1" applyFill="1" applyBorder="1" applyAlignment="1" applyProtection="1">
      <alignment horizontal="center" vertical="center" wrapText="1"/>
    </xf>
    <xf numFmtId="176" fontId="6" fillId="0" borderId="2" xfId="52" applyNumberFormat="1" applyFont="1" applyFill="1" applyBorder="1" applyAlignment="1" applyProtection="1">
      <alignment horizontal="center" vertical="center" wrapText="1"/>
    </xf>
    <xf numFmtId="176" fontId="6" fillId="0" borderId="3" xfId="5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鹎%U龡&amp;H齲_x0001_C铣_x0014__x0007__x0001__x0001_" xfId="50"/>
    <cellStyle name="常规 2" xfId="51"/>
    <cellStyle name="常规_2003年人大预算表（全省）" xfId="52"/>
  </cellStyles>
  <tableStyles count="0" defaultTableStyle="TableStyleMedium2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57"/>
  <sheetViews>
    <sheetView showZeros="0" tabSelected="1" view="pageBreakPreview" zoomScale="130" zoomScaleNormal="100" zoomScaleSheetLayoutView="130" workbookViewId="0">
      <pane xSplit="1" ySplit="4" topLeftCell="B44" activePane="bottomRight" state="frozen"/>
      <selection/>
      <selection pane="topRight"/>
      <selection pane="bottomLeft"/>
      <selection pane="bottomRight" activeCell="I44" sqref="I44"/>
    </sheetView>
  </sheetViews>
  <sheetFormatPr defaultColWidth="9.75" defaultRowHeight="14.25" outlineLevelCol="4"/>
  <cols>
    <col min="1" max="1" width="30.75" style="1" customWidth="1"/>
    <col min="2" max="2" width="12.125" style="2" customWidth="1"/>
    <col min="3" max="3" width="13.25" style="2" customWidth="1"/>
    <col min="4" max="4" width="14.25" style="3" customWidth="1"/>
    <col min="5" max="5" width="15.25" style="4" customWidth="1"/>
    <col min="6" max="16384" width="9.75" style="2"/>
  </cols>
  <sheetData>
    <row r="1" ht="22.5" spans="1:5">
      <c r="A1" s="5" t="s">
        <v>0</v>
      </c>
      <c r="B1" s="5"/>
      <c r="C1" s="5"/>
      <c r="D1" s="5"/>
      <c r="E1" s="5"/>
    </row>
    <row r="2" ht="24" customHeight="1" spans="1:5">
      <c r="A2" s="6"/>
      <c r="B2" s="7"/>
      <c r="C2" s="8"/>
      <c r="D2" s="9"/>
      <c r="E2" s="10" t="s">
        <v>1</v>
      </c>
    </row>
    <row r="3" ht="17.1" customHeight="1" spans="1:5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</row>
    <row r="4" ht="32.1" customHeight="1" spans="1:5">
      <c r="A4" s="11"/>
      <c r="B4" s="12"/>
      <c r="C4" s="12"/>
      <c r="D4" s="13"/>
      <c r="E4" s="15"/>
    </row>
    <row r="5" ht="19.5" customHeight="1" spans="1:5">
      <c r="A5" s="16" t="s">
        <v>7</v>
      </c>
      <c r="B5" s="16">
        <f>SUM(B6:B21)-B7</f>
        <v>55200</v>
      </c>
      <c r="C5" s="17">
        <f>SUM(C6:C21)</f>
        <v>56642</v>
      </c>
      <c r="D5" s="16">
        <f t="shared" ref="D5" si="0">SUM(D6:D21)-D7</f>
        <v>60049</v>
      </c>
      <c r="E5" s="18">
        <f t="shared" ref="E5:E20" si="1">D5/C5*100-100</f>
        <v>6.01497122276756</v>
      </c>
    </row>
    <row r="6" ht="19.5" customHeight="1" spans="1:5">
      <c r="A6" s="16" t="s">
        <v>8</v>
      </c>
      <c r="B6" s="16">
        <v>22376</v>
      </c>
      <c r="C6" s="19">
        <v>22700</v>
      </c>
      <c r="D6" s="16">
        <v>23500</v>
      </c>
      <c r="E6" s="18">
        <f t="shared" si="1"/>
        <v>3.52422907488987</v>
      </c>
    </row>
    <row r="7" ht="19.5" customHeight="1" spans="1:5">
      <c r="A7" s="16" t="s">
        <v>9</v>
      </c>
      <c r="B7" s="16"/>
      <c r="C7" s="17">
        <v>357</v>
      </c>
      <c r="D7" s="16"/>
      <c r="E7" s="18"/>
    </row>
    <row r="8" ht="19.5" customHeight="1" spans="1:5">
      <c r="A8" s="16" t="s">
        <v>10</v>
      </c>
      <c r="B8" s="16">
        <f>3769+4080</f>
        <v>7849</v>
      </c>
      <c r="C8" s="17">
        <v>6125</v>
      </c>
      <c r="D8" s="16">
        <v>8750</v>
      </c>
      <c r="E8" s="18">
        <f t="shared" si="1"/>
        <v>42.8571428571429</v>
      </c>
    </row>
    <row r="9" ht="19.5" customHeight="1" spans="1:5">
      <c r="A9" s="16" t="s">
        <v>11</v>
      </c>
      <c r="B9" s="16"/>
      <c r="C9" s="17"/>
      <c r="D9" s="16"/>
      <c r="E9" s="18"/>
    </row>
    <row r="10" ht="19.5" customHeight="1" spans="1:5">
      <c r="A10" s="16" t="s">
        <v>12</v>
      </c>
      <c r="B10" s="16">
        <v>2600</v>
      </c>
      <c r="C10" s="17">
        <v>3563</v>
      </c>
      <c r="D10" s="16">
        <v>2680</v>
      </c>
      <c r="E10" s="18">
        <f t="shared" si="1"/>
        <v>-24.7824866685378</v>
      </c>
    </row>
    <row r="11" ht="19.5" customHeight="1" spans="1:5">
      <c r="A11" s="16" t="s">
        <v>13</v>
      </c>
      <c r="B11" s="16">
        <v>900</v>
      </c>
      <c r="C11" s="16">
        <v>1362</v>
      </c>
      <c r="D11" s="16">
        <v>900</v>
      </c>
      <c r="E11" s="18">
        <f t="shared" si="1"/>
        <v>-33.920704845815</v>
      </c>
    </row>
    <row r="12" ht="19.5" customHeight="1" spans="1:5">
      <c r="A12" s="16" t="s">
        <v>14</v>
      </c>
      <c r="B12" s="16">
        <v>2400</v>
      </c>
      <c r="C12" s="16">
        <v>2503</v>
      </c>
      <c r="D12" s="16">
        <v>2000</v>
      </c>
      <c r="E12" s="18">
        <f t="shared" si="1"/>
        <v>-20.0958849380743</v>
      </c>
    </row>
    <row r="13" ht="19.5" customHeight="1" spans="1:5">
      <c r="A13" s="16" t="s">
        <v>15</v>
      </c>
      <c r="B13" s="16">
        <v>1100</v>
      </c>
      <c r="C13" s="16">
        <v>928</v>
      </c>
      <c r="D13" s="16">
        <v>1100</v>
      </c>
      <c r="E13" s="18">
        <f t="shared" si="1"/>
        <v>18.5344827586207</v>
      </c>
    </row>
    <row r="14" ht="19.5" customHeight="1" spans="1:5">
      <c r="A14" s="16" t="s">
        <v>16</v>
      </c>
      <c r="B14" s="16">
        <v>650</v>
      </c>
      <c r="C14" s="16">
        <v>1010</v>
      </c>
      <c r="D14" s="16">
        <v>1100</v>
      </c>
      <c r="E14" s="18">
        <f t="shared" si="1"/>
        <v>8.91089108910892</v>
      </c>
    </row>
    <row r="15" ht="19.5" customHeight="1" spans="1:5">
      <c r="A15" s="16" t="s">
        <v>17</v>
      </c>
      <c r="B15" s="16">
        <v>550</v>
      </c>
      <c r="C15" s="16">
        <v>477</v>
      </c>
      <c r="D15" s="16">
        <v>550</v>
      </c>
      <c r="E15" s="18">
        <f t="shared" si="1"/>
        <v>15.3039832285115</v>
      </c>
    </row>
    <row r="16" ht="19.5" customHeight="1" spans="1:5">
      <c r="A16" s="16" t="s">
        <v>18</v>
      </c>
      <c r="B16" s="16">
        <v>4837</v>
      </c>
      <c r="C16" s="16">
        <v>6660</v>
      </c>
      <c r="D16" s="16">
        <v>7056</v>
      </c>
      <c r="E16" s="18">
        <f t="shared" si="1"/>
        <v>5.94594594594595</v>
      </c>
    </row>
    <row r="17" ht="19.5" customHeight="1" spans="1:5">
      <c r="A17" s="16" t="s">
        <v>19</v>
      </c>
      <c r="B17" s="16">
        <v>950</v>
      </c>
      <c r="C17" s="16">
        <v>911</v>
      </c>
      <c r="D17" s="16">
        <v>950</v>
      </c>
      <c r="E17" s="18">
        <f t="shared" si="1"/>
        <v>4.28100987925357</v>
      </c>
    </row>
    <row r="18" ht="19.5" customHeight="1" spans="1:5">
      <c r="A18" s="16" t="s">
        <v>20</v>
      </c>
      <c r="B18" s="16">
        <v>2600</v>
      </c>
      <c r="C18" s="16">
        <v>2573</v>
      </c>
      <c r="D18" s="16">
        <v>3400</v>
      </c>
      <c r="E18" s="18">
        <f t="shared" si="1"/>
        <v>32.1414691022153</v>
      </c>
    </row>
    <row r="19" ht="19.5" customHeight="1" spans="1:5">
      <c r="A19" s="16" t="s">
        <v>21</v>
      </c>
      <c r="B19" s="16">
        <v>6488</v>
      </c>
      <c r="C19" s="16">
        <v>6648</v>
      </c>
      <c r="D19" s="16">
        <v>6425</v>
      </c>
      <c r="E19" s="18">
        <f t="shared" si="1"/>
        <v>-3.35439229843561</v>
      </c>
    </row>
    <row r="20" ht="19.5" customHeight="1" spans="1:5">
      <c r="A20" s="16" t="s">
        <v>22</v>
      </c>
      <c r="B20" s="16">
        <v>1500</v>
      </c>
      <c r="C20" s="17">
        <v>722</v>
      </c>
      <c r="D20" s="16">
        <v>1478</v>
      </c>
      <c r="E20" s="18">
        <f t="shared" si="1"/>
        <v>104.709141274238</v>
      </c>
    </row>
    <row r="21" ht="19.5" customHeight="1" spans="1:5">
      <c r="A21" s="16" t="s">
        <v>23</v>
      </c>
      <c r="B21" s="16">
        <v>400</v>
      </c>
      <c r="C21" s="17">
        <v>103</v>
      </c>
      <c r="D21" s="16">
        <v>160</v>
      </c>
      <c r="E21" s="20"/>
    </row>
    <row r="22" ht="19.5" customHeight="1" spans="1:5">
      <c r="A22" s="16" t="s">
        <v>24</v>
      </c>
      <c r="B22" s="16">
        <f>SUM(B23:B29)</f>
        <v>26249</v>
      </c>
      <c r="C22" s="16">
        <f>SUM(C23:C29)</f>
        <v>26245</v>
      </c>
      <c r="D22" s="16">
        <f>SUM(D23:D29)</f>
        <v>27800</v>
      </c>
      <c r="E22" s="18">
        <f t="shared" ref="E22:E26" si="2">D22/C22*100-100</f>
        <v>5.92493808344447</v>
      </c>
    </row>
    <row r="23" ht="19.5" customHeight="1" spans="1:5">
      <c r="A23" s="16" t="s">
        <v>25</v>
      </c>
      <c r="B23" s="16">
        <v>2044</v>
      </c>
      <c r="C23" s="17">
        <v>1620</v>
      </c>
      <c r="D23" s="16">
        <v>1800</v>
      </c>
      <c r="E23" s="18">
        <f t="shared" si="2"/>
        <v>11.1111111111111</v>
      </c>
    </row>
    <row r="24" ht="19.5" customHeight="1" spans="1:5">
      <c r="A24" s="16" t="s">
        <v>26</v>
      </c>
      <c r="B24" s="16">
        <v>8000</v>
      </c>
      <c r="C24" s="17">
        <v>169</v>
      </c>
      <c r="D24" s="16">
        <v>2000</v>
      </c>
      <c r="E24" s="18">
        <f t="shared" si="2"/>
        <v>1083.43195266272</v>
      </c>
    </row>
    <row r="25" ht="19.5" customHeight="1" spans="1:5">
      <c r="A25" s="16" t="s">
        <v>27</v>
      </c>
      <c r="B25" s="16">
        <v>8000</v>
      </c>
      <c r="C25" s="17">
        <v>5442</v>
      </c>
      <c r="D25" s="16">
        <v>8000</v>
      </c>
      <c r="E25" s="18">
        <f t="shared" si="2"/>
        <v>47.0047776552738</v>
      </c>
    </row>
    <row r="26" ht="19.5" customHeight="1" spans="1:5">
      <c r="A26" s="16" t="s">
        <v>28</v>
      </c>
      <c r="B26" s="16"/>
      <c r="C26" s="17"/>
      <c r="D26" s="16"/>
      <c r="E26" s="18"/>
    </row>
    <row r="27" ht="19.5" customHeight="1" spans="1:5">
      <c r="A27" s="16" t="s">
        <v>29</v>
      </c>
      <c r="B27" s="16">
        <v>1205</v>
      </c>
      <c r="C27" s="17">
        <v>2424</v>
      </c>
      <c r="D27" s="16">
        <v>4000</v>
      </c>
      <c r="E27" s="18">
        <f t="shared" ref="E27:E30" si="3">D27/C27*100-100</f>
        <v>65.016501650165</v>
      </c>
    </row>
    <row r="28" ht="19.5" customHeight="1" spans="1:5">
      <c r="A28" s="16" t="s">
        <v>30</v>
      </c>
      <c r="B28" s="16">
        <v>6000</v>
      </c>
      <c r="C28" s="17">
        <v>16590</v>
      </c>
      <c r="D28" s="16">
        <v>12000</v>
      </c>
      <c r="E28" s="18">
        <f t="shared" si="3"/>
        <v>-27.6672694394213</v>
      </c>
    </row>
    <row r="29" ht="19.5" customHeight="1" spans="1:5">
      <c r="A29" s="16" t="s">
        <v>31</v>
      </c>
      <c r="B29" s="16">
        <v>1000</v>
      </c>
      <c r="C29" s="17"/>
      <c r="D29" s="16"/>
      <c r="E29" s="18"/>
    </row>
    <row r="30" ht="19.5" customHeight="1" spans="1:5">
      <c r="A30" s="21" t="s">
        <v>32</v>
      </c>
      <c r="B30" s="22">
        <f>B5+B22</f>
        <v>81449</v>
      </c>
      <c r="C30" s="22">
        <f>C5+C22</f>
        <v>82887</v>
      </c>
      <c r="D30" s="22">
        <f>D5+D22</f>
        <v>87849</v>
      </c>
      <c r="E30" s="23">
        <f t="shared" si="3"/>
        <v>5.98646349849797</v>
      </c>
    </row>
    <row r="31" ht="19.5" customHeight="1" spans="1:5">
      <c r="A31" s="16" t="s">
        <v>33</v>
      </c>
      <c r="B31" s="16">
        <f>SUM(B32:B34)</f>
        <v>224210</v>
      </c>
      <c r="C31" s="16">
        <f t="shared" ref="C31:D31" si="4">SUM(C32:C34)</f>
        <v>356928</v>
      </c>
      <c r="D31" s="16">
        <f t="shared" si="4"/>
        <v>263605</v>
      </c>
      <c r="E31" s="23">
        <f t="shared" ref="E31:E57" si="5">D31/C31*100-100</f>
        <v>-26.1461695355926</v>
      </c>
    </row>
    <row r="32" ht="19.5" customHeight="1" spans="1:5">
      <c r="A32" s="16" t="s">
        <v>34</v>
      </c>
      <c r="B32" s="16">
        <v>12755</v>
      </c>
      <c r="C32" s="16">
        <v>13353</v>
      </c>
      <c r="D32" s="16">
        <v>12755</v>
      </c>
      <c r="E32" s="23">
        <f t="shared" si="5"/>
        <v>-4.47839436830675</v>
      </c>
    </row>
    <row r="33" ht="19.5" customHeight="1" spans="1:5">
      <c r="A33" s="16" t="s">
        <v>35</v>
      </c>
      <c r="B33" s="16">
        <v>79611</v>
      </c>
      <c r="C33" s="16">
        <v>98382</v>
      </c>
      <c r="D33" s="16">
        <v>91153</v>
      </c>
      <c r="E33" s="23">
        <f t="shared" si="5"/>
        <v>-7.34788884145475</v>
      </c>
    </row>
    <row r="34" ht="19.5" customHeight="1" spans="1:5">
      <c r="A34" s="16" t="s">
        <v>36</v>
      </c>
      <c r="B34" s="16">
        <f>224210-92366</f>
        <v>131844</v>
      </c>
      <c r="C34" s="16">
        <v>245193</v>
      </c>
      <c r="D34" s="16">
        <v>159697</v>
      </c>
      <c r="E34" s="23">
        <f t="shared" si="5"/>
        <v>-34.8688584094978</v>
      </c>
    </row>
    <row r="35" ht="19.5" customHeight="1" spans="1:5">
      <c r="A35" s="24" t="s">
        <v>37</v>
      </c>
      <c r="B35" s="16">
        <v>1765</v>
      </c>
      <c r="C35" s="16">
        <v>3411</v>
      </c>
      <c r="D35" s="16">
        <v>2395</v>
      </c>
      <c r="E35" s="23">
        <f t="shared" si="5"/>
        <v>-29.7859865142187</v>
      </c>
    </row>
    <row r="36" ht="19.5" customHeight="1" spans="1:5">
      <c r="A36" s="16" t="s">
        <v>38</v>
      </c>
      <c r="B36" s="16"/>
      <c r="C36" s="16">
        <v>52900</v>
      </c>
      <c r="D36" s="16"/>
      <c r="E36" s="23"/>
    </row>
    <row r="37" ht="19.5" customHeight="1" spans="1:5">
      <c r="A37" s="16" t="s">
        <v>39</v>
      </c>
      <c r="B37" s="16"/>
      <c r="C37" s="16"/>
      <c r="D37" s="16"/>
      <c r="E37" s="23"/>
    </row>
    <row r="38" ht="19.5" customHeight="1" spans="1:5">
      <c r="A38" s="16" t="s">
        <v>40</v>
      </c>
      <c r="B38" s="16"/>
      <c r="C38" s="16">
        <v>28605</v>
      </c>
      <c r="D38" s="16"/>
      <c r="E38" s="23"/>
    </row>
    <row r="39" ht="19.5" customHeight="1" spans="1:5">
      <c r="A39" s="25" t="s">
        <v>41</v>
      </c>
      <c r="B39" s="16">
        <f>B30+B31+B36+B38+B37+B35</f>
        <v>307424</v>
      </c>
      <c r="C39" s="16">
        <f t="shared" ref="C39:D39" si="6">C30+C31+C36+C38+C37+C35</f>
        <v>524731</v>
      </c>
      <c r="D39" s="16">
        <f t="shared" si="6"/>
        <v>353849</v>
      </c>
      <c r="E39" s="23">
        <f t="shared" si="5"/>
        <v>-32.5656383937675</v>
      </c>
    </row>
    <row r="40" ht="19.5" customHeight="1" spans="1:5">
      <c r="A40" s="16" t="s">
        <v>42</v>
      </c>
      <c r="B40" s="26">
        <f>B41+B45+B48</f>
        <v>48150</v>
      </c>
      <c r="C40" s="27">
        <f>C41+C45+C48</f>
        <v>48803.8</v>
      </c>
      <c r="D40" s="26">
        <f>D41+D45+D48</f>
        <v>53051</v>
      </c>
      <c r="E40" s="23">
        <f t="shared" si="5"/>
        <v>8.70260102696921</v>
      </c>
    </row>
    <row r="41" ht="19.5" customHeight="1" spans="1:5">
      <c r="A41" s="16" t="s">
        <v>43</v>
      </c>
      <c r="B41" s="16">
        <f>SUM(B42:B44)</f>
        <v>24838</v>
      </c>
      <c r="C41" s="16">
        <f>SUM(C42:C44)</f>
        <v>25629</v>
      </c>
      <c r="D41" s="16">
        <f>SUM(D42:D44)</f>
        <v>26111</v>
      </c>
      <c r="E41" s="23">
        <f t="shared" si="5"/>
        <v>1.8806820398767</v>
      </c>
    </row>
    <row r="42" ht="19.5" customHeight="1" spans="1:5">
      <c r="A42" s="16" t="s">
        <v>44</v>
      </c>
      <c r="B42" s="16">
        <v>24838</v>
      </c>
      <c r="C42" s="16">
        <f>15215+10007</f>
        <v>25222</v>
      </c>
      <c r="D42" s="16">
        <v>26111</v>
      </c>
      <c r="E42" s="23">
        <f t="shared" si="5"/>
        <v>3.52470065815558</v>
      </c>
    </row>
    <row r="43" ht="19.5" customHeight="1" spans="1:5">
      <c r="A43" s="16" t="s">
        <v>45</v>
      </c>
      <c r="B43" s="16"/>
      <c r="C43" s="16">
        <v>11</v>
      </c>
      <c r="D43" s="16"/>
      <c r="E43" s="23"/>
    </row>
    <row r="44" ht="19.5" customHeight="1" spans="1:5">
      <c r="A44" s="16" t="s">
        <v>46</v>
      </c>
      <c r="B44" s="16"/>
      <c r="C44" s="16">
        <v>396</v>
      </c>
      <c r="D44" s="16"/>
      <c r="E44" s="23">
        <f t="shared" ref="E44:E49" si="7">D44/C44*100-100</f>
        <v>-100</v>
      </c>
    </row>
    <row r="45" ht="19.5" customHeight="1" spans="1:5">
      <c r="A45" s="16" t="s">
        <v>47</v>
      </c>
      <c r="B45" s="16">
        <f>SUM(B46:B47)</f>
        <v>18289</v>
      </c>
      <c r="C45" s="16">
        <f>SUM(C46:C47)</f>
        <v>18165</v>
      </c>
      <c r="D45" s="16">
        <f>SUM(D46:D47)</f>
        <v>21431</v>
      </c>
      <c r="E45" s="23">
        <f t="shared" si="7"/>
        <v>17.9796311588219</v>
      </c>
    </row>
    <row r="46" ht="19.5" customHeight="1" spans="1:5">
      <c r="A46" s="16" t="s">
        <v>48</v>
      </c>
      <c r="B46" s="16">
        <v>13977</v>
      </c>
      <c r="C46" s="16">
        <v>11484</v>
      </c>
      <c r="D46" s="16">
        <v>16406</v>
      </c>
      <c r="E46" s="23">
        <f t="shared" si="7"/>
        <v>42.8596307906653</v>
      </c>
    </row>
    <row r="47" ht="19.5" customHeight="1" spans="1:5">
      <c r="A47" s="16" t="s">
        <v>49</v>
      </c>
      <c r="B47" s="16">
        <v>4312</v>
      </c>
      <c r="C47" s="16">
        <v>6681</v>
      </c>
      <c r="D47" s="16">
        <v>5025</v>
      </c>
      <c r="E47" s="23">
        <f t="shared" si="7"/>
        <v>-24.7867085765604</v>
      </c>
    </row>
    <row r="48" ht="19.5" customHeight="1" spans="1:5">
      <c r="A48" s="16" t="s">
        <v>50</v>
      </c>
      <c r="B48" s="27">
        <f>SUM(B49:B53)</f>
        <v>5023</v>
      </c>
      <c r="C48" s="27">
        <f>SUM(C49:C53)</f>
        <v>5009.8</v>
      </c>
      <c r="D48" s="27">
        <f>SUM(D49:D53)</f>
        <v>5509</v>
      </c>
      <c r="E48" s="23">
        <f t="shared" si="7"/>
        <v>9.96446963950658</v>
      </c>
    </row>
    <row r="49" ht="19.5" customHeight="1" spans="1:5">
      <c r="A49" s="16" t="s">
        <v>51</v>
      </c>
      <c r="B49" s="16">
        <v>2484</v>
      </c>
      <c r="C49" s="27">
        <f>C42/10</f>
        <v>2522.2</v>
      </c>
      <c r="D49" s="16">
        <v>2611</v>
      </c>
      <c r="E49" s="23">
        <f t="shared" si="7"/>
        <v>3.52073586551424</v>
      </c>
    </row>
    <row r="50" ht="19.5" customHeight="1" spans="1:5">
      <c r="A50" s="16" t="s">
        <v>52</v>
      </c>
      <c r="B50" s="16">
        <f>B44/10</f>
        <v>0</v>
      </c>
      <c r="C50" s="27">
        <f>C44/10</f>
        <v>39.6</v>
      </c>
      <c r="D50" s="16">
        <f>D44/10</f>
        <v>0</v>
      </c>
      <c r="E50" s="23"/>
    </row>
    <row r="51" ht="19.5" customHeight="1" spans="1:5">
      <c r="A51" s="16" t="s">
        <v>53</v>
      </c>
      <c r="B51" s="26">
        <v>1864</v>
      </c>
      <c r="C51" s="27">
        <f t="shared" ref="C51:C52" si="8">C46/0.6*0.08</f>
        <v>1531.2</v>
      </c>
      <c r="D51" s="26">
        <v>2188</v>
      </c>
      <c r="E51" s="23">
        <f>D51/C51*100-100</f>
        <v>42.8944618599791</v>
      </c>
    </row>
    <row r="52" ht="19.5" customHeight="1" spans="1:5">
      <c r="A52" s="16" t="s">
        <v>54</v>
      </c>
      <c r="B52" s="16">
        <v>575</v>
      </c>
      <c r="C52" s="27">
        <f t="shared" si="8"/>
        <v>890.8</v>
      </c>
      <c r="D52" s="16">
        <v>670</v>
      </c>
      <c r="E52" s="23">
        <f>D52/C52*100-100</f>
        <v>-24.7867085765604</v>
      </c>
    </row>
    <row r="53" ht="19.5" customHeight="1" spans="1:5">
      <c r="A53" s="16" t="s">
        <v>55</v>
      </c>
      <c r="B53" s="16">
        <f>B21*0.25</f>
        <v>100</v>
      </c>
      <c r="C53" s="27">
        <v>26</v>
      </c>
      <c r="D53" s="16">
        <f>D21*0.25</f>
        <v>40</v>
      </c>
      <c r="E53" s="23"/>
    </row>
    <row r="54" ht="19.5" customHeight="1" spans="1:5">
      <c r="A54" s="21" t="s">
        <v>56</v>
      </c>
      <c r="B54" s="26">
        <f>B30+B40</f>
        <v>129599</v>
      </c>
      <c r="C54" s="27">
        <f>C30+C40</f>
        <v>131690.8</v>
      </c>
      <c r="D54" s="26">
        <f>D30+D40</f>
        <v>140900</v>
      </c>
      <c r="E54" s="23">
        <f>D54/C54*100-100</f>
        <v>6.99304735030846</v>
      </c>
    </row>
    <row r="55" ht="19.5" customHeight="1" spans="1:5">
      <c r="A55" s="25" t="s">
        <v>57</v>
      </c>
      <c r="B55" s="18">
        <f>(1-B22/B54)*100</f>
        <v>79.7459856943341</v>
      </c>
      <c r="C55" s="18">
        <v>80</v>
      </c>
      <c r="D55" s="18">
        <f>(1-D22/D54)*100</f>
        <v>80.2696948190206</v>
      </c>
      <c r="E55" s="23">
        <f>D55/C55*100-100</f>
        <v>0.337118523775715</v>
      </c>
    </row>
    <row r="57" spans="3:3">
      <c r="C57" s="3"/>
    </row>
  </sheetData>
  <autoFilter ref="A4:E57">
    <extLst/>
  </autoFilter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47916666666667" right="0.707638888888889" top="0.984027777777778" bottom="0.55" header="0.511805555555556" footer="0.511805555555556"/>
  <pageSetup paperSize="9" orientation="portrait"/>
  <headerFooter/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-2019年全县预算收入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郭巨侠</cp:lastModifiedBy>
  <cp:revision>1</cp:revision>
  <dcterms:created xsi:type="dcterms:W3CDTF">2006-09-13T11:21:00Z</dcterms:created>
  <cp:lastPrinted>2018-02-01T01:24:00Z</cp:lastPrinted>
  <dcterms:modified xsi:type="dcterms:W3CDTF">2019-02-18T07:45:18Z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